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G:\Проект Мобильная торговля\! Rus-Base.ru\Базы\01_06_2022\Готовые базы\Demo\"/>
    </mc:Choice>
  </mc:AlternateContent>
  <xr:revisionPtr revIDLastSave="0" documentId="13_ncr:1_{B1AB3656-8782-43E2-9217-E4BABC422971}" xr6:coauthVersionLast="40" xr6:coauthVersionMax="40" xr10:uidLastSave="{00000000-0000-0000-0000-000000000000}"/>
  <bookViews>
    <workbookView xWindow="0" yWindow="0" windowWidth="19470" windowHeight="77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0" i="1" l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 l="1"/>
  <c r="A30" i="1"/>
  <c r="A29" i="1"/>
  <c r="A28" i="1" l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<sst xmlns="http://schemas.openxmlformats.org/spreadsheetml/2006/main" count="1045" uniqueCount="856">
  <si>
    <t>ID</t>
  </si>
  <si>
    <t>Название</t>
  </si>
  <si>
    <t>Регион</t>
  </si>
  <si>
    <t>Район</t>
  </si>
  <si>
    <t>Город</t>
  </si>
  <si>
    <t>Район города</t>
  </si>
  <si>
    <t>Адрес</t>
  </si>
  <si>
    <t>Индекс</t>
  </si>
  <si>
    <t>Телефон</t>
  </si>
  <si>
    <t>Мобильный телефон</t>
  </si>
  <si>
    <t>Email</t>
  </si>
  <si>
    <t>Сайт</t>
  </si>
  <si>
    <t>Рубрика</t>
  </si>
  <si>
    <t>Подрубрика</t>
  </si>
  <si>
    <t>Время работы</t>
  </si>
  <si>
    <t>Способы оплаты</t>
  </si>
  <si>
    <t>whatsapp</t>
  </si>
  <si>
    <t>viber</t>
  </si>
  <si>
    <t>telegram</t>
  </si>
  <si>
    <t>facebook</t>
  </si>
  <si>
    <t>instagram</t>
  </si>
  <si>
    <t>vkontakte</t>
  </si>
  <si>
    <t>odnoklassniki</t>
  </si>
  <si>
    <t>youtube</t>
  </si>
  <si>
    <t>twitter</t>
  </si>
  <si>
    <t>skype</t>
  </si>
  <si>
    <t>icq</t>
  </si>
  <si>
    <t>googleplus</t>
  </si>
  <si>
    <t>linkedin</t>
  </si>
  <si>
    <t>pinterest</t>
  </si>
  <si>
    <t>Широта</t>
  </si>
  <si>
    <t>Долгота</t>
  </si>
  <si>
    <t>www.iHerb.site, интернет-магазин</t>
  </si>
  <si>
    <t>Алтайский край</t>
  </si>
  <si>
    <t>Алейск городской округ</t>
  </si>
  <si>
    <t>Алейск</t>
  </si>
  <si>
    <t>7‒908‒877‒77‒07</t>
  </si>
  <si>
    <t>http://www.iHerb.site</t>
  </si>
  <si>
    <t>Красота / Здоровье, Медицинские товары, Продукты питания, Спортивные товары, Товары / услуги для животных</t>
  </si>
  <si>
    <t>Диетические / соевые продукты, Зоотовары, Косметика / Парфюмерия, Спортивное питание, Средства гигиены</t>
  </si>
  <si>
    <t>Ежедневно с 00:00 до 24:00</t>
  </si>
  <si>
    <t>Ветеринария</t>
  </si>
  <si>
    <t>Ветеринарные лаборатории</t>
  </si>
  <si>
    <t>Животноводство</t>
  </si>
  <si>
    <t>Пн: c 09:00-13:00, Вт: c 09:00-13:00, Ср: c 09:00-13:00, Чт: c 09:00-13:00, Пт: c 09:00-13:00, Сб: выходной, Вс: выходной</t>
  </si>
  <si>
    <t>Наличный расчёт, Оплата через банк</t>
  </si>
  <si>
    <t>Оплата картой, Наличный расчёт</t>
  </si>
  <si>
    <t>Оплата картой, Наличный расчёт, Оплата через банк</t>
  </si>
  <si>
    <t>Животноводство, Продукты питания</t>
  </si>
  <si>
    <t>Пн: c 08:00-12:00, Вт: c 08:00-12:00, Ср: c 08:00-12:00, Чт: c 08:00-12:00, Пт: c 08:00-12:00, Сб: выходной, Вс: выходной</t>
  </si>
  <si>
    <t>Ежедневно с 09:00 до 19:00</t>
  </si>
  <si>
    <t>Пн: c 08:00-17:00, Вт: c 08:00-17:00, Ср: c 08:00-17:00, Чт: c 08:00-17:00, Пт: c 08:00-17:00, Сб: выходной, Вс: выходной</t>
  </si>
  <si>
    <t>Наличный расчёт</t>
  </si>
  <si>
    <t>Ветеринария, Товары / услуги для животных</t>
  </si>
  <si>
    <t>Ветеринарные аптеки, Зоотовары</t>
  </si>
  <si>
    <t>Ветеринарные клиники</t>
  </si>
  <si>
    <t>Продукты питания, Товары / услуги для животных</t>
  </si>
  <si>
    <t>Оплата через банк</t>
  </si>
  <si>
    <t>Аквариумы, Ветеринарные аптеки, Зоотовары</t>
  </si>
  <si>
    <t>Ежедневно с 10:00 до 19:00</t>
  </si>
  <si>
    <t>Пн: c 08:30-13:00, Вт: c 08:30-13:00, Ср: c 08:30-13:00, Чт: c 08:30-13:00, Пт: c 08:30-13:00, Сб: выходной, Вс: выходной</t>
  </si>
  <si>
    <t>Центральный район</t>
  </si>
  <si>
    <t>Пн: c 09:00-17:00, Вт: c 09:00-17:00, Ср: c 09:00-17:00, Чт: c 09:00-17:00, Пт: c 09:00-17:00, Сб: выходной, Вс: выходной</t>
  </si>
  <si>
    <t>Ленинский район</t>
  </si>
  <si>
    <t>Ежедневно с 09:00 до 20:00</t>
  </si>
  <si>
    <t>Октябрьский район</t>
  </si>
  <si>
    <t>Пн: c 09:00-12:00, Вт: c 09:00-12:00, Ср: c 09:00-12:00, Чт: c 09:00-12:00, Пт: c 09:00-12:00, Сб: выходной, Вс: выходной</t>
  </si>
  <si>
    <t>Пн: c 09:00-18:00, Вт: c 09:00-18:00, Ср: c 09:00-18:00, Чт: c 09:00-18:00, Пт: c 09:00-18:00, Сб: выходной, Вс: выходной</t>
  </si>
  <si>
    <t>Оплата картой, Наличный расчёт, Оплата через банк, Оплата эл. кошельком</t>
  </si>
  <si>
    <t>Товары / услуги для животных</t>
  </si>
  <si>
    <t>Клубы домашних животных / Питомники</t>
  </si>
  <si>
    <t>Пн: c 09:00-17:00, Вт: c 09:00-17:00, Ср: c 09:00-17:00, Чт: c 09:00-17:00, Пт: c 09:00-17:00, Сб: c 09:00-15:00, Вс: выходной</t>
  </si>
  <si>
    <t>Айболит, ветеринарная клиника</t>
  </si>
  <si>
    <t>Сельскохозяйственные корма</t>
  </si>
  <si>
    <t>Ежедневно с 09:30 до 20:00</t>
  </si>
  <si>
    <t>Ежедневно с 10:00 до 20:00</t>
  </si>
  <si>
    <t>Зоотовары</t>
  </si>
  <si>
    <t>Выездные ветеринарные службы</t>
  </si>
  <si>
    <t>Аквариумы, Зоотовары</t>
  </si>
  <si>
    <t>Общественные / политические организации, Товары / услуги для животных</t>
  </si>
  <si>
    <t>Ежедневно с 10:00 до 22:00. по предварительной записи: пн-вс</t>
  </si>
  <si>
    <t>Ежедневно с 10:00 до 22:00</t>
  </si>
  <si>
    <t>Аквариумы, Ветеринарные препараты, Зоотовары</t>
  </si>
  <si>
    <t>Ежедневно с 09:00 до 21:00</t>
  </si>
  <si>
    <t>Пн: c 08:30-12:30, Вт: c 08:30-12:30, Ср: c 08:30-12:30, Чт: c 08:30-12:30, Пт: c 08:30-12:30, Сб: выходной, Вс: выходной</t>
  </si>
  <si>
    <t>Продукты питания, Садово-хозяйственные товары, Товары / услуги для животных</t>
  </si>
  <si>
    <t>Мука / Крупы, Сельскохозяйственные корма</t>
  </si>
  <si>
    <t>Ветеринарные аптеки, Ветеринарные клиники, Выездные ветеринарные службы, Услуги по уходу за животными</t>
  </si>
  <si>
    <t>Ветеринарные аптеки, Ветеринарные клиники</t>
  </si>
  <si>
    <t>Садово-хозяйственные товары, Товары / услуги для животных</t>
  </si>
  <si>
    <t>Магазин зоотоваров</t>
  </si>
  <si>
    <t>Ежедневно с 10:00 до 21:00</t>
  </si>
  <si>
    <t>Пн: c 08:00-12:30, Вт: c 08:00-12:30, Ср: c 08:00-12:30, Чт: c 08:00-12:30, Пт: c 08:00-12:30, Сб: выходной, Вс: выходной</t>
  </si>
  <si>
    <t>Ветеринарные препараты</t>
  </si>
  <si>
    <t>Ежедневно с 09:00 до 21:00. по предварительной записи: пн-вс</t>
  </si>
  <si>
    <t>Ветеринарные аптеки, Ветеринарные клиники, Зоотовары</t>
  </si>
  <si>
    <t>Пн: c 09:00-13:00, Вт: c 09:00-13:00, Ср: c 09:00-13:00, Чт: c 09:00-13:00, Пт: c 09:00-13:00, Сб: c 09:00-13:00, Вс: выходной</t>
  </si>
  <si>
    <t>Ежедневно с 08:00 до 20:00</t>
  </si>
  <si>
    <t>Пн: c 10:00-20:00, Вт: c 10:00-20:00, Ср: c 10:00-20:00, Чт: c 10:00-20:00, Пт: c 10:00-20:00, Сб: c 10:00-19:00, Вс: c 10:00-19:00</t>
  </si>
  <si>
    <t>Ежедневно с 09:00 до 22:00</t>
  </si>
  <si>
    <t>Гостиницы для животных, Услуги по уходу за животными</t>
  </si>
  <si>
    <t>Сельскохозяйственные корма, Средства защиты растений / Удобрения</t>
  </si>
  <si>
    <t>Грузоперевозки / Транспортные услуги, Товары / услуги для животных</t>
  </si>
  <si>
    <t>Ветеринарные клиники, Зоотовары</t>
  </si>
  <si>
    <t>Жир / Маслопродукты, Зоотовары, Макаронные изделия, Мука / Крупы, Сельскохозяйственные корма</t>
  </si>
  <si>
    <t>Золотая рыбка, зоомагазин</t>
  </si>
  <si>
    <t>Ежедневно с 10:00 до 19:00. по предварительной записи: пн-вс</t>
  </si>
  <si>
    <t>Пн: c 09:00-19:00, Вт: c 09:00-19:00, Ср: c 09:00-19:00, Чт: c 09:00-19:00, Пт: c 09:00-19:00, Сб: c 09:00-17:00, Вс: c 09:00-17:00</t>
  </si>
  <si>
    <t>Советский район</t>
  </si>
  <si>
    <t>Амурская область</t>
  </si>
  <si>
    <t>Ежедневно с 08:00 до 17:00</t>
  </si>
  <si>
    <t>БобМаркет, оптово-розничная компания</t>
  </si>
  <si>
    <t>Благовещенск городской округ</t>
  </si>
  <si>
    <t>Благовещенск</t>
  </si>
  <si>
    <t>Кольцевая, 66</t>
  </si>
  <si>
    <t>7 (4162) 37‒63‒41, 7 (4162) 42‒45‒27</t>
  </si>
  <si>
    <t>avtolaiv@mail.ru, rabota_avtolaiv@mail.ru, zakupkiavtolive@mail.ru</t>
  </si>
  <si>
    <t>http://bobmarket.net</t>
  </si>
  <si>
    <t>Автотовары, Промышленное оборудование, Садово-хозяйственные товары, Товары / услуги для животных</t>
  </si>
  <si>
    <t>Автоаксессуары, Автомасла / Мотомасла / Химия, Зоотовары, Резинотехнические изделия, Хозяйственные товары</t>
  </si>
  <si>
    <t>Пн: c 08:00-18:00, Вт: c 08:00-18:00, Ср: c 08:00-18:00, Чт: c 08:00-18:00, Пт: c 08:00-18:00, Сб: c 09:00-16:00, Вс: выходной</t>
  </si>
  <si>
    <t>https://instagram.com/bobmarket_net</t>
  </si>
  <si>
    <t>Садово-хозяйственные товары, Строительные материалы / конструкции, Товары / услуги для животных</t>
  </si>
  <si>
    <t>Благовещенский район</t>
  </si>
  <si>
    <t>Ветеринарная клиника</t>
  </si>
  <si>
    <t>ВетЗооРай, оптово-розничная компания</t>
  </si>
  <si>
    <t>Архангельская область</t>
  </si>
  <si>
    <t>Архангельск городской округ</t>
  </si>
  <si>
    <t>Архангельск</t>
  </si>
  <si>
    <t>Воскресенская, 93 к2 ст2</t>
  </si>
  <si>
    <t>7 (8182) 24‒48‒61</t>
  </si>
  <si>
    <t>7‒911‒554‒00‒02, 7‒911‒598‒18‒07</t>
  </si>
  <si>
    <t>arxvzr@mail.ru, vetzoorai.ru@yandex.ru</t>
  </si>
  <si>
    <t>http://vetzoorai.ru</t>
  </si>
  <si>
    <t>https://vk.com/vetzoorai</t>
  </si>
  <si>
    <t>Ветеринарные аптеки, Ветеринарные клиники, Зоотовары, Услуги по уходу за животными</t>
  </si>
  <si>
    <t>Аква-Дизайн, магазин</t>
  </si>
  <si>
    <t>Астраханская область</t>
  </si>
  <si>
    <t>Астрахань городской округ</t>
  </si>
  <si>
    <t>Астрахань</t>
  </si>
  <si>
    <t>Московская, 76</t>
  </si>
  <si>
    <t>7‒991‒117‒39‒65</t>
  </si>
  <si>
    <t>appro@openssl.org, covid@yandex-team.ru, intern@yandex-team.ru, mediabizdev@yandex-team.ru, v_rusinov@yandex-team.ru</t>
  </si>
  <si>
    <t>Пн: c 09:00-18:00, Вт: c 09:00-18:00, Ср: c 09:00-18:00, Чт: c 09:00-18:00, Пт: c 09:00-18:00, Сб: c 09:00-18:00, Вс: c 09:00-16:00</t>
  </si>
  <si>
    <t>https://instagram.com/akvadizain30</t>
  </si>
  <si>
    <t>Ветеринарные аптеки, Ветеринарные клиники, Ветеринарные лаборатории</t>
  </si>
  <si>
    <t>Ежедневно с 09:00 до 18:30</t>
  </si>
  <si>
    <t>Пн: c 08:00-19:00, Вт: c 08:00-19:00, Ср: c 08:00-19:00, Чт: c 08:00-19:00, Пт: c 08:00-19:00, Сб: c 08:00-18:00, Вс: c 08:00-17:00</t>
  </si>
  <si>
    <t>Оплата картой, Наличный расчёт, Перевод с карты</t>
  </si>
  <si>
    <t>Животноводство, Мясо птицы / Полуфабрикаты, Яйцо</t>
  </si>
  <si>
    <t>Белгородская область</t>
  </si>
  <si>
    <t>Белгород городской округ</t>
  </si>
  <si>
    <t>Белгород</t>
  </si>
  <si>
    <t>Белгородская межобластная ветеринарная лаборатория</t>
  </si>
  <si>
    <t>Студенческая, 32</t>
  </si>
  <si>
    <t>7 (4722) 25‒09‒52, 7 (4722) 34‒11‒15</t>
  </si>
  <si>
    <t>belmvl@yandex.ru</t>
  </si>
  <si>
    <t>http://www.belmvl.ru</t>
  </si>
  <si>
    <t>Зоолэнд, магазин</t>
  </si>
  <si>
    <t>АИП-Фосфаты</t>
  </si>
  <si>
    <t>Брянская область</t>
  </si>
  <si>
    <t>Брянск городской округ</t>
  </si>
  <si>
    <t>Брянск</t>
  </si>
  <si>
    <t>Фосфоритная, 1 ст1</t>
  </si>
  <si>
    <t>7 (4832) 32‒52‒75, 7 (4832) 32‒52‒77</t>
  </si>
  <si>
    <t>aip-fosfati@yandex.ru, aip.online@mail.ru, ivanov@hotmail.ru, sergeenko.fosfati@mail.ru, tat-aip@mail.ru</t>
  </si>
  <si>
    <t>http://www.aip-fosfat.ru</t>
  </si>
  <si>
    <t>Зоотовары, Средства защиты растений / Удобрения, Сухие строительные смеси</t>
  </si>
  <si>
    <t>Пн: c 10:00-19:00, Вт: c 10:00-19:00, Ср: c 10:00-19:00, Чт: c 10:00-19:00, Пт: c 10:00-19:00, Сб: c 10:00-18:00, Вс: c 10:00-17:00</t>
  </si>
  <si>
    <t>Владимирская область</t>
  </si>
  <si>
    <t>Пн: c 08:00-19:00, Вт: c 08:00-19:00, Ср: c 08:00-19:00, Чт: c 08:00-19:00, Пт: c 08:00-19:00, Сб: c 08:00-18:00, Вс: c 08:00-18:00</t>
  </si>
  <si>
    <t>Владимир городской округ</t>
  </si>
  <si>
    <t>Владимир</t>
  </si>
  <si>
    <t>ВладЗерноПродукт, производственное предприятие</t>
  </si>
  <si>
    <t>Хлебозаводская, 12</t>
  </si>
  <si>
    <t>7 (4922) 52‒23‒03</t>
  </si>
  <si>
    <t>ok@vladzernoproduct.ru</t>
  </si>
  <si>
    <t>http://vladzernoproduct.ru</t>
  </si>
  <si>
    <t>Зерно / Зерноотходы, Сельскохозяйственные корма, Яйцо</t>
  </si>
  <si>
    <t>Пн: c 08:00-11:30, Вт: c 08:00-11:30, Ср: c 08:00-11:30, Чт: c 08:00-11:30, Пт: c 08:00-11:30, Сб: выходной, Вс: выходной</t>
  </si>
  <si>
    <t>Пн: c 09:00-17:30, Вт: c 09:00-17:30, Ср: c 09:00-17:30, Чт: c 09:00-17:30, Пт: c 09:00-17:30, Сб: c 09:00-14:00, Вс: выходной</t>
  </si>
  <si>
    <t>Оборудование / инструменты для ветеринарной медицины</t>
  </si>
  <si>
    <t>Волгоградская область</t>
  </si>
  <si>
    <t>Волгоград городской округ</t>
  </si>
  <si>
    <t>Волгоград</t>
  </si>
  <si>
    <t>Покровитель, приют для животных</t>
  </si>
  <si>
    <t>проспект им. Ленина, 61Б</t>
  </si>
  <si>
    <t>7 (8442) 23‒20‒41</t>
  </si>
  <si>
    <t>contact@ytcvn.com, fond.pokrovitel@inbox.ru</t>
  </si>
  <si>
    <t>http://volgogradpokrovitel.ru</t>
  </si>
  <si>
    <t>Благотворительные фонды, Приюты для животных</t>
  </si>
  <si>
    <t>Ежедневно с 12:00 до 16:00. по предварительному звонку: пн-вс</t>
  </si>
  <si>
    <t>https://instagram.com/pokrovitel_vlg</t>
  </si>
  <si>
    <t>https://vk.com/club78834551</t>
  </si>
  <si>
    <t>https://ok.ru/vgobfzzhpo</t>
  </si>
  <si>
    <t>Ежедневно с 08:00 до 12:00</t>
  </si>
  <si>
    <t>Пн: c 09:00-18:00, Вт: c 09:00-18:00, Ср: c 09:00-18:00, Чт: c 09:00-18:00, Пт: c 09:00-18:00, Сб: c 09:00-18:00, Вс: c 09:00-17:00</t>
  </si>
  <si>
    <t>Ритуальные услуги, Товары / услуги для животных</t>
  </si>
  <si>
    <t>Благоустройство мест захоронений, Памятники / Надгробия, Помощь в организации похорон, Ритуальные принадлежности, Ритуальные услуги для животных</t>
  </si>
  <si>
    <t>Вологодская область</t>
  </si>
  <si>
    <t>Воронежская область</t>
  </si>
  <si>
    <t>Дирекция по охране и воспроизводству объектов животного мира</t>
  </si>
  <si>
    <t>Вологда городской округ</t>
  </si>
  <si>
    <t>Вологда</t>
  </si>
  <si>
    <t>Горького, 37</t>
  </si>
  <si>
    <t>7 (8172) 54‒18‒95, 7 (8172) 54‒43‒56</t>
  </si>
  <si>
    <t>vgoh35@mail.ru</t>
  </si>
  <si>
    <t>http://hunter35.ucoz.ru</t>
  </si>
  <si>
    <t>Ветеринарные клиники, Ветеринарные лаборатории, Зоотовары</t>
  </si>
  <si>
    <t>Доктор Айболит, ветеринарная клиника</t>
  </si>
  <si>
    <t>Воронеж городской округ</t>
  </si>
  <si>
    <t>Воронеж</t>
  </si>
  <si>
    <t>Комбинат хлебопродуктов Старооскольский</t>
  </si>
  <si>
    <t>Дорожная, 36а к2</t>
  </si>
  <si>
    <t>7 (473) 239‒80‒51, 7 (473) 261‒27‒37</t>
  </si>
  <si>
    <t>info@khps.ru</t>
  </si>
  <si>
    <t>http://www.khps.ru</t>
  </si>
  <si>
    <t>Кондитерские изделия, Макаронные изделия, Мука / Крупы, Сельскохозяйственные корма</t>
  </si>
  <si>
    <t>ВетМастер, ветеринарная клиника</t>
  </si>
  <si>
    <t>Еврейская автономная область</t>
  </si>
  <si>
    <t>Биробиджан городской округ</t>
  </si>
  <si>
    <t>Биробиджан</t>
  </si>
  <si>
    <t>Пионерская, 69</t>
  </si>
  <si>
    <t>7 (42622) 7‒08‒48</t>
  </si>
  <si>
    <t>7‒924‒742‒08‒48</t>
  </si>
  <si>
    <t>goldfish-ps@mail.ru</t>
  </si>
  <si>
    <t>http://goldfish79.ru</t>
  </si>
  <si>
    <t>Пн: c 10:00-19:00, Вт: c 10:00-19:00, Ср: c 10:00-19:00, Чт: c 10:00-19:00, Пт: c 10:00-19:00, Сб: c 10:30-18:00, Вс: c 10:30-18:00</t>
  </si>
  <si>
    <t>https://instagram.com/79goldfish</t>
  </si>
  <si>
    <t>Забайкальский край</t>
  </si>
  <si>
    <t>Чита городской округ</t>
  </si>
  <si>
    <t>Чита</t>
  </si>
  <si>
    <t>Ингодинский район</t>
  </si>
  <si>
    <t>Читинский Зооветснаб, оптово-розничная компания</t>
  </si>
  <si>
    <t>Ленина, 27</t>
  </si>
  <si>
    <t>7 (3022) 41‒00‒30</t>
  </si>
  <si>
    <t>info@zoovetsnab-chita.ru</t>
  </si>
  <si>
    <t>http://zoovetsnab-chita.ru</t>
  </si>
  <si>
    <t>Пн: c 09:00-18:00, Вт: c 09:00-18:00, Ср: c 09:00-18:00, Чт: c 09:00-18:00, Пт: c 09:00-18:00, Сб: c 09:00-17:00, Вс: c 09:00-16:00. летний период: пн-пт 9:00-19:00; сб 10:00-17:00; вс 10:00-16:00</t>
  </si>
  <si>
    <t>https://instagram.com/zoovetsnabchita</t>
  </si>
  <si>
    <t>Животноводство, Мясо птицы / Полуфабрикаты</t>
  </si>
  <si>
    <t>Ивановская область</t>
  </si>
  <si>
    <t>Иваново городской округ</t>
  </si>
  <si>
    <t>Иваново</t>
  </si>
  <si>
    <t>АЛИДИ, группа компаний</t>
  </si>
  <si>
    <t>Калашникова, 28 лит Р</t>
  </si>
  <si>
    <t>7 (4932) 34‒51‒82, 7 (4932) 34‒51‒83, 7 (4932) 59‒19‒94, 8‒800‒775‒75‒00</t>
  </si>
  <si>
    <t>alidi@alidi.ru, anastasija.tamakidi@alidi.com, career@alidi.ru, klyukina.oa@alidi.ru</t>
  </si>
  <si>
    <t>http://alidi.ru</t>
  </si>
  <si>
    <t>Бытовая химия, Детское питание, Зоотовары, Кондитерские изделия</t>
  </si>
  <si>
    <t>https://facebook.com/alidi.group</t>
  </si>
  <si>
    <t>https://vk.com/alidi_career</t>
  </si>
  <si>
    <t>Животноводство, Продукты питания, Садово-хозяйственные товары</t>
  </si>
  <si>
    <t>Ангарская станция по борьбе с болезнями животных</t>
  </si>
  <si>
    <t>Иркутская область</t>
  </si>
  <si>
    <t>Ангарский городской округ</t>
  </si>
  <si>
    <t>Ангарск</t>
  </si>
  <si>
    <t>Комсомольская, 2а</t>
  </si>
  <si>
    <t>7 (3955) 95‒70‒91, 7 (3955) 95‒70‒96</t>
  </si>
  <si>
    <t>angarsk.vet@govirk.ru</t>
  </si>
  <si>
    <t>http://vetstanangarsk.ru</t>
  </si>
  <si>
    <t>Центральный округ</t>
  </si>
  <si>
    <t>http://azpaley.ru</t>
  </si>
  <si>
    <t>Областная станция по борьбе с болезнями животных Калининградской области</t>
  </si>
  <si>
    <t>Калининградская область</t>
  </si>
  <si>
    <t>Багратионовский городской округ</t>
  </si>
  <si>
    <t>пос. Нивенское</t>
  </si>
  <si>
    <t>Победы, 17а</t>
  </si>
  <si>
    <t>7 (40156) 5‒50‒74</t>
  </si>
  <si>
    <t>vs-kaliningrad@mail.ru</t>
  </si>
  <si>
    <t>http://vetkld.ru</t>
  </si>
  <si>
    <t>Дизайн аквариумов, Зоотовары</t>
  </si>
  <si>
    <t>Ветеринарные аптеки, Гостиницы для животных, Зоотовары, Клубы домашних животных / Питомники, Услуги по уходу за животными</t>
  </si>
  <si>
    <t>Центральная, 34</t>
  </si>
  <si>
    <t>Калужская область</t>
  </si>
  <si>
    <t>Бабынинский район</t>
  </si>
  <si>
    <t>пос. Воротынск</t>
  </si>
  <si>
    <t>Центральная, 13</t>
  </si>
  <si>
    <t>7‒900‒579‒64‒76, 7‒910‒596‒50‒23, 7‒910‒599‒34‒25</t>
  </si>
  <si>
    <t>aybolit40.vet@yandex.ru</t>
  </si>
  <si>
    <t>http://aybolit40.ru</t>
  </si>
  <si>
    <t>https://instagram.com/aibolit_vetklin</t>
  </si>
  <si>
    <t>https://vk.com/aibolit_vet_klin</t>
  </si>
  <si>
    <t>Камчатский край</t>
  </si>
  <si>
    <t>Елизовский район</t>
  </si>
  <si>
    <t>Елизово</t>
  </si>
  <si>
    <t>Елизовская районная станция по борьбе с болезнями животных</t>
  </si>
  <si>
    <t>Новая, 10</t>
  </si>
  <si>
    <t>7 (41531) 6‒20‒15, 7 (41531) 6‒40‒75, 7 (41531) 6‒44‒74</t>
  </si>
  <si>
    <t>vet.elizovo@gmail.com</t>
  </si>
  <si>
    <t>Пн: c 09:00-13:00, Вт: c 09:00-13:00, Ср: c 09:00-13:00, Чт: c 09:00-13:00, Пт: c 09:00-19:00, Сб: выходной, Вс: выходной</t>
  </si>
  <si>
    <t>Карачаево-Черкесская Республика</t>
  </si>
  <si>
    <t>Черкесский городской округ</t>
  </si>
  <si>
    <t>Черкесск</t>
  </si>
  <si>
    <t>Учебный научно-производственный центр ветеринарной медицины</t>
  </si>
  <si>
    <t>улица Космонавтов, 100</t>
  </si>
  <si>
    <t>7‒928‒030‒20‒11, 7‒988‒710‒20‒11</t>
  </si>
  <si>
    <t>office@yourwebsite.com</t>
  </si>
  <si>
    <t>http://www.kchgta.ru</t>
  </si>
  <si>
    <t>Кемеровская область — Кузбасс</t>
  </si>
  <si>
    <t>Калтанский городской округ</t>
  </si>
  <si>
    <t>Калтан</t>
  </si>
  <si>
    <t>Ритуал-Сервис Мемориал-Х, похоронное агентство</t>
  </si>
  <si>
    <t>проспект Мира, 58а</t>
  </si>
  <si>
    <t>7‒904‒376‒06‒16, 7‒951‒167‒53‒51</t>
  </si>
  <si>
    <t>ivan.zhukov.89.89@mail.ru</t>
  </si>
  <si>
    <t>http://ritual-servis-memorial-x.2gis.biz/</t>
  </si>
  <si>
    <t>Памятники / Надгробия, Помощь в организации похорон, Ритуальные услуги для животных</t>
  </si>
  <si>
    <t>Кировская область</t>
  </si>
  <si>
    <t>Агрокомплект</t>
  </si>
  <si>
    <t>Киров городской округ</t>
  </si>
  <si>
    <t>Киров</t>
  </si>
  <si>
    <t>Лепсе, 22</t>
  </si>
  <si>
    <t>7 (8332) 22‒00‒43, 7 (8332) 22‒15‒43</t>
  </si>
  <si>
    <t>agrokirov43@gmail.com</t>
  </si>
  <si>
    <t>http://agrokomplekt.kirov.ru</t>
  </si>
  <si>
    <t>Автотовары, Металлы, Товары / услуги для животных</t>
  </si>
  <si>
    <t>Запчасти к сельхозтехнике, Металлоизделия, Сельскохозяйственные корма, Цветной металлопрокат, Чёрный металлопрокат</t>
  </si>
  <si>
    <t>Жир / Маслопродукты, Зерно / Зерноотходы, Мука / Крупы, Сахар / Соль, Сельскохозяйственные корма</t>
  </si>
  <si>
    <t>Ветеринарные аптеки, Ветеринарные препараты, Зоотовары, Оборудование / инструменты для ветеринарной медицины, Сельскохозяйственные корма</t>
  </si>
  <si>
    <t>Костромская область</t>
  </si>
  <si>
    <t>Кострома городской округ</t>
  </si>
  <si>
    <t>Кострома</t>
  </si>
  <si>
    <t>Бося, ветеринарный кабинет</t>
  </si>
  <si>
    <t>7 (4942) 302‒303</t>
  </si>
  <si>
    <t>7‒930‒384‒11‒80</t>
  </si>
  <si>
    <t>bosya44@bk.ru</t>
  </si>
  <si>
    <t>http://bosya44.ru</t>
  </si>
  <si>
    <t>Пн: c 09:00-13:00, Вт: c 09:00-13:00, Ср: c 09:00-13:00, Чт: c 09:00-13:00, Пт: c 09:00-13:00, Сб: c 10:00-13:00, Вс: c 10:00-13:00</t>
  </si>
  <si>
    <t>https://vk.com/bosya44</t>
  </si>
  <si>
    <t>Краснодарский край</t>
  </si>
  <si>
    <t>Анапа городской округ</t>
  </si>
  <si>
    <t>Анапа</t>
  </si>
  <si>
    <t>Радар, школа дрессировки собак</t>
  </si>
  <si>
    <t>Новороссийская, 266</t>
  </si>
  <si>
    <t>7‒918‒324‒27‒92, 7‒952‒823‒33‒04</t>
  </si>
  <si>
    <t>ate2000@mail.ru, info@vashsait.ru, liss.zorro@mail.ru</t>
  </si>
  <si>
    <t>http://mate2000.ru, http://xn--80agc4bh.xn--p1ai</t>
  </si>
  <si>
    <t>https://t.me/mikhail777an</t>
  </si>
  <si>
    <t>https://vk.com/anapa5</t>
  </si>
  <si>
    <t>Пн: c 09:00-13:00, Вт: c 09:00-13:00, Ср: c 09:00-13:00, Чт: c 09:00-13:00, Пт: c 09:00-13:00, Сб: c 09:00-15:00, Вс: выходной</t>
  </si>
  <si>
    <t>Калининский район</t>
  </si>
  <si>
    <t>Восточный район</t>
  </si>
  <si>
    <t>Красноярский край</t>
  </si>
  <si>
    <t>Ачинск городской округ</t>
  </si>
  <si>
    <t>Ачинск</t>
  </si>
  <si>
    <t>ВетТара, ветеринарная клиника</t>
  </si>
  <si>
    <t>Красноярская, 30</t>
  </si>
  <si>
    <t>7 (39151) 5‒65‒15</t>
  </si>
  <si>
    <t>7‒923‒274‒51‒34</t>
  </si>
  <si>
    <t>milagrescat@mail.ru, vettara.00@mail.ru</t>
  </si>
  <si>
    <t>Пн: c 12:00-20:00, Вт: c 12:00-20:00, Ср: c 12:00-20:00, Чт: c 12:00-20:00, Пт: c 12:00-20:00, Сб: c 12:00-15:00, Вс: c 12:00-15:00</t>
  </si>
  <si>
    <t>https://vk.com/clubvettara</t>
  </si>
  <si>
    <t>Курганская область</t>
  </si>
  <si>
    <t>Кетовский Центр ветеринарии</t>
  </si>
  <si>
    <t>Кетовский район</t>
  </si>
  <si>
    <t>с. Кетово</t>
  </si>
  <si>
    <t>Больничная, 1</t>
  </si>
  <si>
    <t>7 (35231) 2‒45‒00, 7 (35231) 2‒45‒03, 7 (35231) 2‒47‒50</t>
  </si>
  <si>
    <t>ketovo.sbbz@yandex.ru, uvko@kurganobl.ru</t>
  </si>
  <si>
    <t>http://vet.kurganobl.ru/gbu__ketovskij_centr_veterinarii__4683.html</t>
  </si>
  <si>
    <t>https://vk.com/club134266416</t>
  </si>
  <si>
    <t>Курская область</t>
  </si>
  <si>
    <t>Курск городской округ</t>
  </si>
  <si>
    <t>Курск</t>
  </si>
  <si>
    <t>Новые технологии, торговая компания</t>
  </si>
  <si>
    <t>Железнодорожный округ</t>
  </si>
  <si>
    <t>Соловьиная, 43</t>
  </si>
  <si>
    <t>7 (4712) 34‒03‒16, 7 (4712) 34‒03‒17</t>
  </si>
  <si>
    <t>knt-kursk@yandex.ru</t>
  </si>
  <si>
    <t>http://nt-kursk.ru</t>
  </si>
  <si>
    <t>Ленинградская область</t>
  </si>
  <si>
    <t>Биосфера, оптовая компания</t>
  </si>
  <si>
    <t>Всеволожский муниципальный район</t>
  </si>
  <si>
    <t>Мурино</t>
  </si>
  <si>
    <t>Институтский проезд, 1</t>
  </si>
  <si>
    <t>7 (812) 336‒63‒24</t>
  </si>
  <si>
    <t>a_katrinka@mail.ru, demzal@vaka.ru, lelyukh.anton.vaka@mail.ru, reclama@vaka.ru, region@vaka.ru</t>
  </si>
  <si>
    <t>http://www.vaka.ru</t>
  </si>
  <si>
    <t>https://instagram.com/zoomagazinvaka</t>
  </si>
  <si>
    <t>https://vk.com/zoomagazinvaka</t>
  </si>
  <si>
    <t>https://ok.ru/group/55575917887634</t>
  </si>
  <si>
    <t>Pethome, гостиница для животных</t>
  </si>
  <si>
    <t>Санкт-Петербург</t>
  </si>
  <si>
    <t>КАД внешнее кольцо 86 км, 3а</t>
  </si>
  <si>
    <t>7‒965‒051‒99‒95</t>
  </si>
  <si>
    <t>pethome@list.ru</t>
  </si>
  <si>
    <t>http://pethome-hotel.ru</t>
  </si>
  <si>
    <t>https://instagram.com/pethome_hotel</t>
  </si>
  <si>
    <t>https://vk.com/pethome_hotel</t>
  </si>
  <si>
    <t>Пн: c 11:00-20:00, Вт: c 11:00-20:00, Ср: c 11:00-20:00, Чт: c 11:00-20:00, Пт: c 11:00-20:00, Сб: c 11:00-18:00, Вс: выходной</t>
  </si>
  <si>
    <t>Кемин Индастриз, производственная компания</t>
  </si>
  <si>
    <t>Липецкая область</t>
  </si>
  <si>
    <t>Грязинский район</t>
  </si>
  <si>
    <t>с. Казинка</t>
  </si>
  <si>
    <t>Особой экономической зоны тер, 18</t>
  </si>
  <si>
    <t>7 (4742) 50‒24‒00</t>
  </si>
  <si>
    <t>media@kemin.com</t>
  </si>
  <si>
    <t>http://kemin.com/ru/russia</t>
  </si>
  <si>
    <t>https://facebook.com/KeminIndustries</t>
  </si>
  <si>
    <t>https://twitter.com/keminind</t>
  </si>
  <si>
    <t>Магаданская область</t>
  </si>
  <si>
    <t>Магадан городской округ</t>
  </si>
  <si>
    <t>Магадан</t>
  </si>
  <si>
    <t>Камчатская межобластная ветеринарная лаборатория, филиал в г. Магадан</t>
  </si>
  <si>
    <t>Чукотская, 20а</t>
  </si>
  <si>
    <t>kammvl@mail.ru</t>
  </si>
  <si>
    <t>http://www.kammvl.ru/49lab</t>
  </si>
  <si>
    <t>Ветеринарные лаборатории, Выездные ветеринарные службы</t>
  </si>
  <si>
    <t>Особый Статус, транспортная компания</t>
  </si>
  <si>
    <t>Московская область</t>
  </si>
  <si>
    <t>Балашиха городской округ</t>
  </si>
  <si>
    <t>Балашиха</t>
  </si>
  <si>
    <t>Чехова, 4</t>
  </si>
  <si>
    <t>taxi-osst@yandex.ru</t>
  </si>
  <si>
    <t>http://osobui-status.ru</t>
  </si>
  <si>
    <t>Заказ легкового транспорта по перевозке животных, Заказ легковых такси, Экспресс-почта</t>
  </si>
  <si>
    <t>Сова, ветеринарная клиника</t>
  </si>
  <si>
    <t>Молодёжная, 4</t>
  </si>
  <si>
    <t>Москва</t>
  </si>
  <si>
    <t>ВЕТБРАТ, ветеринарная клиника</t>
  </si>
  <si>
    <t>Хорошёво-Мнёвники район</t>
  </si>
  <si>
    <t>Карамышевская набережная, 48 к1</t>
  </si>
  <si>
    <t>7 (495) 489‒82‒79, 7‒925‒752‒29‒30</t>
  </si>
  <si>
    <t>vet48k1@gmail.com</t>
  </si>
  <si>
    <t>http://vetbrat.ru</t>
  </si>
  <si>
    <t>55.772633</t>
  </si>
  <si>
    <t>37.463966</t>
  </si>
  <si>
    <t>Пн: c 10:00-19:00, Вт: c 10:00-19:00, Ср: c 10:00-19:00, Чт: c 10:00-19:00, Пт: c 10:00-19:00, Сб: c 11:00-17:00, Вс: c 11:00-17:00. по предварительной записи: пн-вс</t>
  </si>
  <si>
    <t>Зерно / Зерноотходы, Молочные продукты, Сельскохозяйственные корма</t>
  </si>
  <si>
    <t>с. Троицкое</t>
  </si>
  <si>
    <t>Мурманская область</t>
  </si>
  <si>
    <t>Апатиты городской округ</t>
  </si>
  <si>
    <t>Апатиты</t>
  </si>
  <si>
    <t>ЗВЕРОДОКТОР, ветеринарная клиника</t>
  </si>
  <si>
    <t>Строителей, 61</t>
  </si>
  <si>
    <t>7‒921‒287‒71‒73</t>
  </si>
  <si>
    <t>demeitai@gmail.com</t>
  </si>
  <si>
    <t>https://vk.com/zverodok</t>
  </si>
  <si>
    <t>Советская, 20</t>
  </si>
  <si>
    <t>Ненецкий автономный округ</t>
  </si>
  <si>
    <t>Ненецкая агропромышленная компания</t>
  </si>
  <si>
    <t>Нарьян-Мар городской округ</t>
  </si>
  <si>
    <t>Нарьян-Мар</t>
  </si>
  <si>
    <t>Рыбников, 1а</t>
  </si>
  <si>
    <t>7 (81853) 4‒12‒43, 7 (81853) 4‒31‒92</t>
  </si>
  <si>
    <t>naonak@yandex.ru</t>
  </si>
  <si>
    <t>http://naonak.ru</t>
  </si>
  <si>
    <t>Животноводство, Молочные продукты, Средства защиты растений / Удобрения</t>
  </si>
  <si>
    <t>Нижегородская область</t>
  </si>
  <si>
    <t>Арзамас городской округ</t>
  </si>
  <si>
    <t>Арзамас</t>
  </si>
  <si>
    <t>Дискус, зоомагазин</t>
  </si>
  <si>
    <t>Калинина, 16</t>
  </si>
  <si>
    <t>7‒986‒764‒10‒70</t>
  </si>
  <si>
    <t>zoodiscus@mail.ru</t>
  </si>
  <si>
    <t>https://instagram.com/zoomagazindiskus</t>
  </si>
  <si>
    <t>https://vk.com/zoodiscus</t>
  </si>
  <si>
    <t>проспект Ленина, 45</t>
  </si>
  <si>
    <t>Новгородская область</t>
  </si>
  <si>
    <t>Великий Новгород городской округ</t>
  </si>
  <si>
    <t>Великий Новгород</t>
  </si>
  <si>
    <t>Большая Санкт-Петербургская, 39 ст10</t>
  </si>
  <si>
    <t>7 (8162) 603‒601</t>
  </si>
  <si>
    <t>avotskaya@mail.ru</t>
  </si>
  <si>
    <t>Пн: c 09:00-22:00, Вт: c 09:00-22:00, Ср: c 09:00-22:00, Чт: c 09:00-22:00, Пт: c 09:00-22:00, Сб: c 10:00-19:00, Вс: c 10:00-19:00</t>
  </si>
  <si>
    <t>https://vk.com/club58592055</t>
  </si>
  <si>
    <t>Новосибирская область</t>
  </si>
  <si>
    <t>Бердск городской округ</t>
  </si>
  <si>
    <t>Бердск</t>
  </si>
  <si>
    <t>Промышленный переулок, 2а</t>
  </si>
  <si>
    <t>7 (38341) 3‒10‒13</t>
  </si>
  <si>
    <t>7‒906‒194‒95‒88</t>
  </si>
  <si>
    <t>aibolit31013@mail.ru</t>
  </si>
  <si>
    <t>http://vetclinikaaibolit.ru</t>
  </si>
  <si>
    <t>Омская область</t>
  </si>
  <si>
    <t>Любинская птицефабрика</t>
  </si>
  <si>
    <t>Любинский район</t>
  </si>
  <si>
    <t>рп. Красный Яр</t>
  </si>
  <si>
    <t>40 лет Победы, 30а</t>
  </si>
  <si>
    <t>7 (3812) 79‒02‒74, 7 (38175) 2‒83‒48</t>
  </si>
  <si>
    <t>14370afcdc17429f9e418d5ffbd0334a@sentry.wixpress.com, lptf@mail.ru, wixofday@wix.com</t>
  </si>
  <si>
    <t>http://www.lyubinskayapf.com/</t>
  </si>
  <si>
    <t>Октябрьская, 75</t>
  </si>
  <si>
    <t>Оренбургская область</t>
  </si>
  <si>
    <t>Оренбург городской округ</t>
  </si>
  <si>
    <t>Оренбург</t>
  </si>
  <si>
    <t>Рыжий кот, сеть магазинов зоотоваров</t>
  </si>
  <si>
    <t>Степана Разина, 130</t>
  </si>
  <si>
    <t>7 (3532) 27‒95‒41, 8‒800‒700‒83‒16</t>
  </si>
  <si>
    <t>mveterinar@mail.ru, sales@redkot56.ru</t>
  </si>
  <si>
    <t>http://xn--56-plcifg2alx8f.xn--p1ai</t>
  </si>
  <si>
    <t>https://instagram.com/redkot56</t>
  </si>
  <si>
    <t>https://vk.com/redkot56</t>
  </si>
  <si>
    <t>Промышленный район</t>
  </si>
  <si>
    <t>Орловская область</t>
  </si>
  <si>
    <t>Зоо Маркет, магазин товаров для животных</t>
  </si>
  <si>
    <t>Орел городской округ</t>
  </si>
  <si>
    <t>Орел</t>
  </si>
  <si>
    <t>7 (4862) 48‒86‒85</t>
  </si>
  <si>
    <t>zoomarket-orel@rambler.ru</t>
  </si>
  <si>
    <t>https://vk.com/club60943163</t>
  </si>
  <si>
    <t>Пензенская область</t>
  </si>
  <si>
    <t>ЗАТО Заречный городской округ</t>
  </si>
  <si>
    <t>Заречный</t>
  </si>
  <si>
    <t>Хэппилай, сеть зоомагазинов и ветеринарных клиник</t>
  </si>
  <si>
    <t>Зелёная, 10и</t>
  </si>
  <si>
    <t>7 (8412) 218‒222</t>
  </si>
  <si>
    <t>ak058@yandex.ru</t>
  </si>
  <si>
    <t>http://www.planetazoo58.ru</t>
  </si>
  <si>
    <t>https://t.me/happylayru</t>
  </si>
  <si>
    <t>https://facebook.com/Iamhappylay</t>
  </si>
  <si>
    <t>https://instagram.com/happylay.ru</t>
  </si>
  <si>
    <t>https://vk.com/planetazoo58</t>
  </si>
  <si>
    <t>https://ok.ru/planetazoo58</t>
  </si>
  <si>
    <t>https://youtube.com/channel/UCKWQB864j1-JE3SoMmcxXFg</t>
  </si>
  <si>
    <t>Пермский край</t>
  </si>
  <si>
    <t>Березники городской округ</t>
  </si>
  <si>
    <t>Березники</t>
  </si>
  <si>
    <t>Зоосити, зоомагазин</t>
  </si>
  <si>
    <t>Юбилейная, 26а</t>
  </si>
  <si>
    <t>7 (3424) 27‒55‒17</t>
  </si>
  <si>
    <t>sap03@mail.ru</t>
  </si>
  <si>
    <t>https://vk.com/zoo_siti</t>
  </si>
  <si>
    <t>Приморский край</t>
  </si>
  <si>
    <t>Артёмовский городской округ</t>
  </si>
  <si>
    <t>Артем</t>
  </si>
  <si>
    <t>Стикс-П, агентство ритуальных услуг</t>
  </si>
  <si>
    <t>улица Фрунзе, 45 к1</t>
  </si>
  <si>
    <t>7 (423) 240‒99‒11, 7 (42337) 3‒22‒42</t>
  </si>
  <si>
    <t>7‒953‒213‒04‒89</t>
  </si>
  <si>
    <t>stiksp.frunze@mail.ru</t>
  </si>
  <si>
    <t>https://instagram.com/pamyatniki_artem</t>
  </si>
  <si>
    <t>Псковская область</t>
  </si>
  <si>
    <t>Агрорегион, компания по продаже комбикормов</t>
  </si>
  <si>
    <t>Псков городской округ</t>
  </si>
  <si>
    <t>Псков</t>
  </si>
  <si>
    <t>Запсковье район</t>
  </si>
  <si>
    <t>Шоссейная, 3/2</t>
  </si>
  <si>
    <t>7 (8112) 72‒41‒69</t>
  </si>
  <si>
    <t>agroregion.psk@mail.ru</t>
  </si>
  <si>
    <t>Республика Адыгея</t>
  </si>
  <si>
    <t>Ветеринарный центр доктора Ярошенко</t>
  </si>
  <si>
    <t>Майкоп городской округ</t>
  </si>
  <si>
    <t>Майкоп</t>
  </si>
  <si>
    <t>Горького, 221</t>
  </si>
  <si>
    <t>7 (8772) 53‒03‒67</t>
  </si>
  <si>
    <t>7‒909‒469‒40‒28</t>
  </si>
  <si>
    <t>dog_maykop@mail.ru</t>
  </si>
  <si>
    <t>http://yaroshenko.vet</t>
  </si>
  <si>
    <t>https://instagram.com/yaroshenko.vet</t>
  </si>
  <si>
    <t>https://vk.com/yaroshenko_vet</t>
  </si>
  <si>
    <t>Республика Алтай</t>
  </si>
  <si>
    <t>Горно-Алтайск городской округ</t>
  </si>
  <si>
    <t>Горно-Алтайск</t>
  </si>
  <si>
    <t>Республиканская ветеринарная лаборатория</t>
  </si>
  <si>
    <t>проспект Коммунистический, 171</t>
  </si>
  <si>
    <t>7 (38822) 6‒43‒63, 7 (38822) 6‒43‒65</t>
  </si>
  <si>
    <t>resvetlab@mail.gorny.ru</t>
  </si>
  <si>
    <t>http://resvetlab.ucoz.ru</t>
  </si>
  <si>
    <t>Республика Башкортостан</t>
  </si>
  <si>
    <t>Турбаслинские Бройлеры, птицефабрика</t>
  </si>
  <si>
    <t>Социалистическая, 47</t>
  </si>
  <si>
    <t>7 (347) 222‒83‒73</t>
  </si>
  <si>
    <t>main@company.ru, marketing.tdtb@rusgrain.ru</t>
  </si>
  <si>
    <t>http://halaltb.ru</t>
  </si>
  <si>
    <t>Республика Бурятия</t>
  </si>
  <si>
    <t>Заиграевский район</t>
  </si>
  <si>
    <t>Ветаптека03, сеть ветеринарных аптек</t>
  </si>
  <si>
    <t>пгт Онохой</t>
  </si>
  <si>
    <t>улица Красная Горка, 1</t>
  </si>
  <si>
    <t>7 (3012) 222‒686</t>
  </si>
  <si>
    <t>7‒924‒550‒05‒02</t>
  </si>
  <si>
    <t>vetapteka03@mail.ru</t>
  </si>
  <si>
    <t>http://vetapteka03.2gis.biz/</t>
  </si>
  <si>
    <t>https://instagram.com/vetapteka03</t>
  </si>
  <si>
    <t>https://vk.com/club126634517</t>
  </si>
  <si>
    <t>Птицеферма</t>
  </si>
  <si>
    <t>Республика Дагестан</t>
  </si>
  <si>
    <t>Буйнакский район</t>
  </si>
  <si>
    <t>с. Такалай</t>
  </si>
  <si>
    <t>Д.Тетенко, 38/1</t>
  </si>
  <si>
    <t>7‒928‒672‒64‒46</t>
  </si>
  <si>
    <t>rkeeper-service@ucs.com.ua</t>
  </si>
  <si>
    <t>Республика Карелия</t>
  </si>
  <si>
    <t>Петрозаводский городской округ</t>
  </si>
  <si>
    <t>Петрозаводск</t>
  </si>
  <si>
    <t>Амикус, ветеринарный центр</t>
  </si>
  <si>
    <t>Загородная, 15</t>
  </si>
  <si>
    <t>7 (8142) 56‒17‒65</t>
  </si>
  <si>
    <t>vetclinica@inbox.ru</t>
  </si>
  <si>
    <t>https://vk.com/amicusptz</t>
  </si>
  <si>
    <t>Республика Коми</t>
  </si>
  <si>
    <t>Сосногорск муниципальный район</t>
  </si>
  <si>
    <t>Сосногорск</t>
  </si>
  <si>
    <t>Комсомольская, 2/2</t>
  </si>
  <si>
    <t>7‒900‒981‒83‒47, 7‒904‒229‒74‒03</t>
  </si>
  <si>
    <t>sokolovmiha1@gmail.com</t>
  </si>
  <si>
    <t>http://nepsite.ru/special/aptekazoo</t>
  </si>
  <si>
    <t>Республика Крым</t>
  </si>
  <si>
    <t>Индустриальная, 16</t>
  </si>
  <si>
    <t>Евпатория городской округ</t>
  </si>
  <si>
    <t>Евпатория</t>
  </si>
  <si>
    <t>ЕвпаВет, ветеринарная клиника</t>
  </si>
  <si>
    <t>проспект Победы, 26в</t>
  </si>
  <si>
    <t>7‒978‒713‒45‒28</t>
  </si>
  <si>
    <t>evpavet@yandex.ru</t>
  </si>
  <si>
    <t>http://www.evpavet.ru</t>
  </si>
  <si>
    <t>Маркорм, производственно-оптовая фирма</t>
  </si>
  <si>
    <t>Республика Марий Эл</t>
  </si>
  <si>
    <t>Волжск городской округ</t>
  </si>
  <si>
    <t>Волжск</t>
  </si>
  <si>
    <t>Кузьмина, 16в</t>
  </si>
  <si>
    <t>7 (83631) 6‒26‒67, 7 (83631) 6‒27‒75, 7 (83631) 6‒30‒93</t>
  </si>
  <si>
    <t>7‒963‒126‒95‒18, 7‒963‒126‒95‒24</t>
  </si>
  <si>
    <t>marcorm@bk.ru, marcorm1@bk.ru</t>
  </si>
  <si>
    <t>http://markorm.ru</t>
  </si>
  <si>
    <t>Пн: c 08:00-12:00, Вт: c 08:00-12:00, Ср: c 08:00-12:00, Чт: c 08:00-12:00, Пт: c 08:00-12:00, Сб: c 08:00-15:00, Вс: c 08:00-15:00. по предварительной записи: пн-вс</t>
  </si>
  <si>
    <t>https://vk.com/ooo_markorm</t>
  </si>
  <si>
    <t>https://twitter.com/ooomarkorm</t>
  </si>
  <si>
    <t>Волжский район</t>
  </si>
  <si>
    <t>Республика Мордовия</t>
  </si>
  <si>
    <t>Рузаевский район</t>
  </si>
  <si>
    <t>Рузаевка</t>
  </si>
  <si>
    <t>Промышленная микробиология, научно-производственное объединение</t>
  </si>
  <si>
    <t>Станиславского, 1</t>
  </si>
  <si>
    <t>7 (8342) 56‒55‒33</t>
  </si>
  <si>
    <t>info@example.com, info@npo-pmb.ru</t>
  </si>
  <si>
    <t>Управление ветеринарии с ветеринарно-испытательной лабораторией Амгинского улуса (района) с филиалом в Усть-Майском усуле (района)</t>
  </si>
  <si>
    <t>Республика Саха (Якутия)</t>
  </si>
  <si>
    <t>Амгинский район</t>
  </si>
  <si>
    <t>с. Амга</t>
  </si>
  <si>
    <t>улица Короленко, 9</t>
  </si>
  <si>
    <t>7 (41142) 41‒139, 7 (41142) 41‒585, 7 (41142) 42‒045</t>
  </si>
  <si>
    <t>depvet@sakha.gov.ru</t>
  </si>
  <si>
    <t>http://depvet.sakha.gov.ru</t>
  </si>
  <si>
    <t>Республика Татарстан</t>
  </si>
  <si>
    <t>Альметьевский район</t>
  </si>
  <si>
    <t>Альметьевск</t>
  </si>
  <si>
    <t>Клары Цеткин, 47</t>
  </si>
  <si>
    <t>7 (8553) 32‒00‒31</t>
  </si>
  <si>
    <t>7‒917‒397‒79‒29</t>
  </si>
  <si>
    <t>rs639@mail.ru</t>
  </si>
  <si>
    <t>Пн: c 08:30-20:00, Вт: c 08:30-20:00, Ср: c 08:30-20:00, Чт: c 08:30-20:00, Пт: c 08:30-20:00, Сб: c 09:00-16:00, Вс: c 09:00-16:00</t>
  </si>
  <si>
    <t>https://vk.com/club49125505</t>
  </si>
  <si>
    <t>Республика Хакасия</t>
  </si>
  <si>
    <t>Абакан городской округ</t>
  </si>
  <si>
    <t>Абакан</t>
  </si>
  <si>
    <t>Алейскзернопродукт, филиал в г. Абакане</t>
  </si>
  <si>
    <t>Пушкина, 207а к8</t>
  </si>
  <si>
    <t>7 (3902) 34‒22‒78, 8‒800‒700‒19‒32</t>
  </si>
  <si>
    <t>aleika2@mail.ru, azp_torg@mail.ru, azp86@mail.ru, e_leonov@mail.ru, galina5151@mail.ru, info@azpaley.ru</t>
  </si>
  <si>
    <t>Пн: c 09:00-12:30, Вт: c 09:00-12:30, Ср: c 09:00-12:30, Чт: c 09:00-12:30, Пт: c 09:00-12:30, Сб: c 09:00-14:00, Вс: выходной</t>
  </si>
  <si>
    <t>Ветеринарная лечебница, Ростовская областная станция по борьбе с болезнями животных с противоэпизоотическим отрядом</t>
  </si>
  <si>
    <t>Ростовская область</t>
  </si>
  <si>
    <t>Азов городской округ</t>
  </si>
  <si>
    <t>Азов</t>
  </si>
  <si>
    <t>Ленина, 74</t>
  </si>
  <si>
    <t>7 (86342) 4‒08‒34</t>
  </si>
  <si>
    <t>delo@rostoblvet.ru</t>
  </si>
  <si>
    <t>http://rostoblvet.ru</t>
  </si>
  <si>
    <t>Пн: c 08:00-12:00, Вт: c 08:00-12:00, Ср: c 08:00-12:00, Чт: c 08:00-12:00, Пт: c 08:00-12:00, Сб: c 08:00-13:45, Вс: выходной</t>
  </si>
  <si>
    <t>Ветеринария, Медицинские учреждения</t>
  </si>
  <si>
    <t>Рязанская область</t>
  </si>
  <si>
    <t>Рыбновский район</t>
  </si>
  <si>
    <t>Рыбное</t>
  </si>
  <si>
    <t>Супер-Вет, ветеринарная клиника</t>
  </si>
  <si>
    <t>7‒900‒60‒60‒888</t>
  </si>
  <si>
    <t>super-vet62@yandex.ru</t>
  </si>
  <si>
    <t>https://instagram.com/supervet62</t>
  </si>
  <si>
    <t>https://vk.com/supervetrybnoe</t>
  </si>
  <si>
    <t>https://ok.ru/profile/571404262991</t>
  </si>
  <si>
    <t>Самарская область</t>
  </si>
  <si>
    <t>Техномилк</t>
  </si>
  <si>
    <t>пгт Смышляевка</t>
  </si>
  <si>
    <t>Вокзальная, 39а</t>
  </si>
  <si>
    <t>7‒927‒908‒17‒20</t>
  </si>
  <si>
    <t>support@tiu.ru, tehnomilk@yandex.ru, tehnomilk63@yandex.ru</t>
  </si>
  <si>
    <t>http://www.tekhnomilk.ru</t>
  </si>
  <si>
    <t>79279081720, 79371890950</t>
  </si>
  <si>
    <t>Саратовская область</t>
  </si>
  <si>
    <t>Балаковский район</t>
  </si>
  <si>
    <t>Балаково</t>
  </si>
  <si>
    <t>Ветеринарный центр доктора Шустовой</t>
  </si>
  <si>
    <t>Степная, 17</t>
  </si>
  <si>
    <t>veterinar-balakovo@mail.ru</t>
  </si>
  <si>
    <t>http://veterinar-balakovo.ru</t>
  </si>
  <si>
    <t>Сахалинская область</t>
  </si>
  <si>
    <t>Анивский городской округ</t>
  </si>
  <si>
    <t>BookingDog, отель для животных</t>
  </si>
  <si>
    <t>Сельская, 15</t>
  </si>
  <si>
    <t>bk56@bookingcatdog.ru, bk65@bookingcatdog.ru</t>
  </si>
  <si>
    <t>http://Bookingdog65.ru</t>
  </si>
  <si>
    <t>Свердловская область</t>
  </si>
  <si>
    <t>Арамильский городской округ</t>
  </si>
  <si>
    <t>Арамиль</t>
  </si>
  <si>
    <t>9 жизней, выездная ветеринарная служба</t>
  </si>
  <si>
    <t>1 Мая, 56а</t>
  </si>
  <si>
    <t>7‒902‒875‒33‒47</t>
  </si>
  <si>
    <t>nadezhda.n.kuz@ya.ru</t>
  </si>
  <si>
    <t>https://vk.com/zihznei_9</t>
  </si>
  <si>
    <t>Смоленская область</t>
  </si>
  <si>
    <t>Авангард, смоленский городской клуб собаководства</t>
  </si>
  <si>
    <t>Смоленск городской округ</t>
  </si>
  <si>
    <t>Смоленск</t>
  </si>
  <si>
    <t>25 Сентября, 30в</t>
  </si>
  <si>
    <t>7 (4812) 323‒103, 7 (4812) 40‒13‒22</t>
  </si>
  <si>
    <t>club-avangard@yandex.ru</t>
  </si>
  <si>
    <t>http://clubavangard.ru, http://www.clubavangard.ru</t>
  </si>
  <si>
    <t>viber://contact/?number=79038928745</t>
  </si>
  <si>
    <t>https://facebook.com/smolenskavangard</t>
  </si>
  <si>
    <t>https://instagram.com/dogcity67</t>
  </si>
  <si>
    <t>Магазин корма, официальный дилер Минводский комбикормовый завод, ООО</t>
  </si>
  <si>
    <t>Ставропольский край</t>
  </si>
  <si>
    <t>Александровский муниципальный округ</t>
  </si>
  <si>
    <t>с. Александровское</t>
  </si>
  <si>
    <t>улица Гагарина, 11</t>
  </si>
  <si>
    <t>7‒928‒329‒06‒35</t>
  </si>
  <si>
    <t>info@promikz.ru, info@wj3.ru, promikz@promikz.ru</t>
  </si>
  <si>
    <t>http://www.promikz.ru</t>
  </si>
  <si>
    <t>Пн: c 08:00-16:00, Вт: c 08:00-16:00, Ср: c 08:00-16:00, Чт: выходной, Пт: c 08:00-16:00, Сб: c 08:00-16:00, Вс: c 08:00-16:00</t>
  </si>
  <si>
    <t>Тамбовская область</t>
  </si>
  <si>
    <t>Котовск городской округ</t>
  </si>
  <si>
    <t>Котовск</t>
  </si>
  <si>
    <t>Агро, производственная компания</t>
  </si>
  <si>
    <t>7 (47541) 4‒57‒56</t>
  </si>
  <si>
    <t>agro_oao@mail.ru, kravru@krav.ru</t>
  </si>
  <si>
    <t>http://xn----8sbbkwkcndpeeve.xn--p1ai</t>
  </si>
  <si>
    <t>Тверская область</t>
  </si>
  <si>
    <t>Новые меха, меховые изделия</t>
  </si>
  <si>
    <t>д. Мермерины</t>
  </si>
  <si>
    <t>Центральная, 28</t>
  </si>
  <si>
    <t>7 (4822) 38‒55‒32, 7 (4822) 38‒55‒34, 7 (4822) 38‒55‒80</t>
  </si>
  <si>
    <t>mexa.norka@mail.ru</t>
  </si>
  <si>
    <t>http://mermeriny.ru</t>
  </si>
  <si>
    <t>Животноводство, Одежда / Аксессуары</t>
  </si>
  <si>
    <t>Животноводство, Меховое / кожаное сырьё</t>
  </si>
  <si>
    <t>https://vk.com/mermeriny</t>
  </si>
  <si>
    <t>Томская область</t>
  </si>
  <si>
    <t>Планета Зоо, сеть удобных зоомагазинов</t>
  </si>
  <si>
    <t>ЗАТО Северск городской округ</t>
  </si>
  <si>
    <t>Северск</t>
  </si>
  <si>
    <t>Солнечная, 2 ст5</t>
  </si>
  <si>
    <t>7 (3822) 30‒29‒03, 7 (3823) 90‒66‒60</t>
  </si>
  <si>
    <t>planetazoo-ofis4@mail.ru</t>
  </si>
  <si>
    <t>http://planetazoo.ru, http://planetazoo.tomsk.ru</t>
  </si>
  <si>
    <t>https://facebook.com/planetazootomsk</t>
  </si>
  <si>
    <t>https://instagram.com/planetazoo_tomsk</t>
  </si>
  <si>
    <t>https://vk.com/planetazoo_tomsk</t>
  </si>
  <si>
    <t>https://ok.ru/planetazoo</t>
  </si>
  <si>
    <t>Тульская область</t>
  </si>
  <si>
    <t>Веневский район</t>
  </si>
  <si>
    <t>РОДНИКОВОЕ ПОЛЕ, агропромышленный комплекс</t>
  </si>
  <si>
    <t>д. Татарники</t>
  </si>
  <si>
    <t>Степная, 13</t>
  </si>
  <si>
    <t>8‒800‒700‒57‒17</t>
  </si>
  <si>
    <t>7‒968‒585‒61‒45</t>
  </si>
  <si>
    <t>office@rodnikovoe-pole.ru</t>
  </si>
  <si>
    <t>http://rodnikovoe-pole.ru</t>
  </si>
  <si>
    <t>https://facebook.com/rodnikovoepole</t>
  </si>
  <si>
    <t>https://ok.ru/profile/577262171355</t>
  </si>
  <si>
    <t>Мир Растений и Животных, магазин</t>
  </si>
  <si>
    <t>Тюменская область</t>
  </si>
  <si>
    <t>https://instagram.com/zoo_mir_sad</t>
  </si>
  <si>
    <t>https://vk.com/mirstore72</t>
  </si>
  <si>
    <t>Заводоуковский городской округ</t>
  </si>
  <si>
    <t>Заводоуковск</t>
  </si>
  <si>
    <t>Хахина, 4</t>
  </si>
  <si>
    <t>7‒950‒484‒36‒03</t>
  </si>
  <si>
    <t>medovik72@yandex.ru</t>
  </si>
  <si>
    <t>Отделочные материалы, Продукты питания, Садово-хозяйственные товары, Товары / услуги для животных</t>
  </si>
  <si>
    <t>Зоотовары, Оргстекло / Поликарбонат, Продукты пчеловодства, Семена / Посадочный материал, Средства защиты растений / Удобрения</t>
  </si>
  <si>
    <t>Удмуртская Республика</t>
  </si>
  <si>
    <t>Шуныт Тулыс, торговый дом</t>
  </si>
  <si>
    <t>Завьяловский район</t>
  </si>
  <si>
    <t>с. Завьялово</t>
  </si>
  <si>
    <t>Гольянская, 21а</t>
  </si>
  <si>
    <t>7 (3412) 62‒00‒85, 7 (3412) 62‒25‒92</t>
  </si>
  <si>
    <t>7‒950‒830‒44‒07</t>
  </si>
  <si>
    <t>info@tulys.ru</t>
  </si>
  <si>
    <t>Климатическое оборудование, Отделочные материалы, Сантехническое оборудование, Строительные материалы / конструкции, Строительство зданий / сооружений, Товары / услуги для животных, Электротехника</t>
  </si>
  <si>
    <t>Бетон / Раствор, Герметики / Клеи, Гидроизоляционные материалы, Гипсокартон / Комплектующие, ДСП / ДВП / Фанера, Комплектующие для окон, Котельное оборудование / Котлы, Крепёжные изделия, Кровельные материалы, Лакокрасочные материалы, Оргстекло / Поликарбонат, Пиломатериалы / Лесоматериалы, Сантехника / Санфаянс, Сельскохозяйственные корма, Системы отопления / водоснабжения / канализации, Строительные блоки, Строительные материалы, Строительство / обслуживание наружных систем газоснабжения, Сухие строительные смеси, Теплоизоляционные материалы, Тротуар</t>
  </si>
  <si>
    <t>https://vk.com/clubtulys</t>
  </si>
  <si>
    <t>Ульяновская область</t>
  </si>
  <si>
    <t>Димитровград городской округ</t>
  </si>
  <si>
    <t>Димитровград</t>
  </si>
  <si>
    <t>Баданова, 92</t>
  </si>
  <si>
    <t>Мелекесский центр ветеринарии и безопасности продовольствия им. С.Г. Дырченкова</t>
  </si>
  <si>
    <t>7 (84235) 2‒69‒68, 7 (84235) 2‒71‒36, 7 (84235) 2‒73‒58</t>
  </si>
  <si>
    <t>ogu73@rambler.ru</t>
  </si>
  <si>
    <t>http://sbbzh.ru</t>
  </si>
  <si>
    <t>Ветеринарные аптеки, Ветеринарные клиники, Ветеринарные лаборатории, Санитарно-эпидемиологические исследования</t>
  </si>
  <si>
    <t>Хабаровский край</t>
  </si>
  <si>
    <t>Комсомольск-на-Амуре городской округ</t>
  </si>
  <si>
    <t>Комсомольск-на-Амуре</t>
  </si>
  <si>
    <t>Бастис, клуб любителей кошек</t>
  </si>
  <si>
    <t>7‒914‒177‒44‒53, 7‒914‒403‒40‒30</t>
  </si>
  <si>
    <t>klkbastis@mail.ru</t>
  </si>
  <si>
    <t>http://klkbastis.ru</t>
  </si>
  <si>
    <t>Пн: выходной, Вт: выходной, Ср: c 14:00-19:00, Чт: выходной, Пт: выходной, Сб: c 10:00-17:00, Вс: выходной. по предварительной записи: сб</t>
  </si>
  <si>
    <t>https://instagram.com/klkbastis</t>
  </si>
  <si>
    <t>https://ok.ru/group/pervyvg.ko</t>
  </si>
  <si>
    <t>Ханты-Мансийский автономный округ</t>
  </si>
  <si>
    <t>Нефтеюганск городской округ</t>
  </si>
  <si>
    <t>Нефтеюганск</t>
  </si>
  <si>
    <t>Мира, 9а/1</t>
  </si>
  <si>
    <t>7 (3463) 51‒02‒45</t>
  </si>
  <si>
    <t>7‒982‒501‒70‒01</t>
  </si>
  <si>
    <t>ny@zooland86.ru</t>
  </si>
  <si>
    <t>http://www.zooland86.ru</t>
  </si>
  <si>
    <t>Челябинская область</t>
  </si>
  <si>
    <t>Агаповский район</t>
  </si>
  <si>
    <t>с. Агаповка</t>
  </si>
  <si>
    <t>Ситно, киоск по продаже комбикормов</t>
  </si>
  <si>
    <t>60 лет Октября, 49/1</t>
  </si>
  <si>
    <t>info@sitno.ru</t>
  </si>
  <si>
    <t>http://sitno.ru</t>
  </si>
  <si>
    <t>Республиканская ветеринарная станция</t>
  </si>
  <si>
    <t>Чеченская Республика</t>
  </si>
  <si>
    <t>Аргун городской округ</t>
  </si>
  <si>
    <t>Аргун</t>
  </si>
  <si>
    <t>улица Кадырова, 64</t>
  </si>
  <si>
    <t>7‒966‒725‒61‒00</t>
  </si>
  <si>
    <t>chechvet@uvpchr.ru</t>
  </si>
  <si>
    <t>http://uvpchr.ru</t>
  </si>
  <si>
    <t>Чувашская Республика — Чувашия</t>
  </si>
  <si>
    <t>Новочебоксарск городской округ</t>
  </si>
  <si>
    <t>Новочебоксарск</t>
  </si>
  <si>
    <t>Благовещенский, центр ветеринарной помощи</t>
  </si>
  <si>
    <t>7 (8352) 37‒35‒13</t>
  </si>
  <si>
    <t>7‒927‒667‒35‒13</t>
  </si>
  <si>
    <t>vazerdze1986@mail.ru</t>
  </si>
  <si>
    <t>https://vk.com/blagovest21</t>
  </si>
  <si>
    <t>Чукотский автономный округ</t>
  </si>
  <si>
    <t>Анадырь городской округ</t>
  </si>
  <si>
    <t>Анадырь</t>
  </si>
  <si>
    <t>Окружное Объединение Ветеринарии, Чукотский Автономный Округ</t>
  </si>
  <si>
    <t>Отке, 63</t>
  </si>
  <si>
    <t>7 (42722) 2‒71‒04, 7 (42722) 2‒71‒06</t>
  </si>
  <si>
    <t>vetlab87@chukotka.ru</t>
  </si>
  <si>
    <t>http://vet87.ru</t>
  </si>
  <si>
    <t>Ямало-Ненецкий автономный округ</t>
  </si>
  <si>
    <t>Муравленко городской округ</t>
  </si>
  <si>
    <t>Муравленко</t>
  </si>
  <si>
    <t>Нефтяников переулок, 8</t>
  </si>
  <si>
    <t>7 (34938) 4‒80‒38, 7 (34938) 4‒97‒00</t>
  </si>
  <si>
    <t>info@murkazoo.ru</t>
  </si>
  <si>
    <t>Ярославская область</t>
  </si>
  <si>
    <t>Рыбинская районная ветеринарная станция</t>
  </si>
  <si>
    <t>Рыбинск городской округ</t>
  </si>
  <si>
    <t>Рыбинск</t>
  </si>
  <si>
    <t>Коммунистов, 6Б</t>
  </si>
  <si>
    <t>7 (4855) 21‒31‒69, 7 (4855) 21‒81‒05, 7 (4855) 23‒95‒05</t>
  </si>
  <si>
    <t>7‒930‒121‒03‒71</t>
  </si>
  <si>
    <t>alex.zimbal@yandex.ru, o-globa@mail.ru, rybsbbzh@yandex.ru, sbbgr@yandex.ru, vet_tutaev@mail.ru</t>
  </si>
  <si>
    <t>https://vk.com/rybinsk.sbbg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</si>
</sst>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0"/>
  <sheetViews>
    <sheetView tabSelected="1" topLeftCell="B1" workbookViewId="0">
      <selection activeCell="B2" sqref="B2"/>
    </sheetView>
  </sheetViews>
  <sheetFormatPr defaultRowHeight="15" x14ac:dyDescent="0.25"/>
  <cols>
    <col min="2" max="2" width="84.7109375" customWidth="1"/>
    <col min="3" max="3" width="36.5703125" bestFit="1" customWidth="1"/>
    <col min="4" max="4" width="39.140625" bestFit="1" customWidth="1"/>
    <col min="5" max="5" width="23.28515625" bestFit="1" customWidth="1"/>
    <col min="6" max="6" width="27.140625" bestFit="1" customWidth="1"/>
    <col min="7" max="7" width="36.7109375" bestFit="1" customWidth="1"/>
    <col min="8" max="8" width="7.85546875" bestFit="1" customWidth="1"/>
    <col min="9" max="9" width="68.28515625" bestFit="1" customWidth="1"/>
    <col min="10" max="10" width="51.140625" bestFit="1" customWidth="1"/>
    <col min="11" max="11" width="120.140625" bestFit="1" customWidth="1"/>
    <col min="12" max="12" width="64.28515625" bestFit="1" customWidth="1"/>
    <col min="13" max="13" width="205.42578125" bestFit="1" customWidth="1"/>
    <col min="14" max="14" width="255.7109375" bestFit="1" customWidth="1"/>
    <col min="15" max="15" width="169.140625" bestFit="1" customWidth="1"/>
    <col min="16" max="16" width="72.85546875" bestFit="1" customWidth="1"/>
    <col min="17" max="17" width="24.42578125" bestFit="1" customWidth="1"/>
    <col min="18" max="18" width="36" bestFit="1" customWidth="1"/>
    <col min="19" max="19" width="25" bestFit="1" customWidth="1"/>
    <col min="20" max="20" width="38.5703125" bestFit="1" customWidth="1"/>
    <col min="21" max="21" width="39" bestFit="1" customWidth="1"/>
    <col min="22" max="22" width="32" bestFit="1" customWidth="1"/>
    <col min="23" max="23" width="34.140625" bestFit="1" customWidth="1"/>
    <col min="24" max="24" width="56.42578125" bestFit="1" customWidth="1"/>
  </cols>
  <sheetData>
    <row r="1" spans="1:3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t="str">
        <f>"70000001053865526"</f>
        <v>70000001053865526</v>
      </c>
      <c r="B2" t="s">
        <v>32</v>
      </c>
      <c r="C2" t="s">
        <v>33</v>
      </c>
      <c r="D2" t="s">
        <v>34</v>
      </c>
      <c r="E2" t="s">
        <v>35</v>
      </c>
      <c r="J2" t="s">
        <v>36</v>
      </c>
      <c r="L2" t="s">
        <v>37</v>
      </c>
      <c r="M2" t="s">
        <v>38</v>
      </c>
      <c r="N2" t="s">
        <v>39</v>
      </c>
      <c r="O2" t="s">
        <v>40</v>
      </c>
      <c r="Q2">
        <v>79088777707</v>
      </c>
    </row>
    <row r="3" spans="1:32" x14ac:dyDescent="0.25">
      <c r="A3" t="str">
        <f>"7318877675454809"</f>
        <v>7318877675454809</v>
      </c>
      <c r="B3" t="s">
        <v>111</v>
      </c>
      <c r="C3" t="s">
        <v>109</v>
      </c>
      <c r="D3" t="s">
        <v>112</v>
      </c>
      <c r="E3" t="s">
        <v>113</v>
      </c>
      <c r="G3" t="s">
        <v>114</v>
      </c>
      <c r="H3">
        <v>675014</v>
      </c>
      <c r="I3" t="s">
        <v>115</v>
      </c>
      <c r="K3" t="s">
        <v>116</v>
      </c>
      <c r="L3" t="s">
        <v>117</v>
      </c>
      <c r="M3" t="s">
        <v>118</v>
      </c>
      <c r="N3" t="s">
        <v>119</v>
      </c>
      <c r="O3" t="s">
        <v>120</v>
      </c>
      <c r="P3" t="s">
        <v>47</v>
      </c>
      <c r="U3" t="s">
        <v>121</v>
      </c>
      <c r="AE3">
        <v>50.304577999999999</v>
      </c>
      <c r="AF3">
        <v>127.534631</v>
      </c>
    </row>
    <row r="4" spans="1:32" x14ac:dyDescent="0.25">
      <c r="A4" t="str">
        <f>"6896665210388542"</f>
        <v>6896665210388542</v>
      </c>
      <c r="B4" t="s">
        <v>125</v>
      </c>
      <c r="C4" t="s">
        <v>126</v>
      </c>
      <c r="D4" t="s">
        <v>127</v>
      </c>
      <c r="E4" t="s">
        <v>128</v>
      </c>
      <c r="G4" t="s">
        <v>129</v>
      </c>
      <c r="H4">
        <v>163071</v>
      </c>
      <c r="I4" t="s">
        <v>130</v>
      </c>
      <c r="J4" t="s">
        <v>131</v>
      </c>
      <c r="K4" t="s">
        <v>132</v>
      </c>
      <c r="L4" t="s">
        <v>133</v>
      </c>
      <c r="M4" t="s">
        <v>69</v>
      </c>
      <c r="N4" t="s">
        <v>76</v>
      </c>
      <c r="O4" t="s">
        <v>59</v>
      </c>
      <c r="P4" t="s">
        <v>46</v>
      </c>
      <c r="V4" t="s">
        <v>134</v>
      </c>
      <c r="AE4">
        <v>64.547916000000001</v>
      </c>
      <c r="AF4">
        <v>40.551496999999998</v>
      </c>
    </row>
    <row r="5" spans="1:32" x14ac:dyDescent="0.25">
      <c r="A5" t="str">
        <f>"1126428187822759"</f>
        <v>1126428187822759</v>
      </c>
      <c r="B5" t="s">
        <v>136</v>
      </c>
      <c r="C5" t="s">
        <v>137</v>
      </c>
      <c r="D5" t="s">
        <v>138</v>
      </c>
      <c r="E5" t="s">
        <v>139</v>
      </c>
      <c r="F5" t="s">
        <v>63</v>
      </c>
      <c r="G5" t="s">
        <v>140</v>
      </c>
      <c r="H5">
        <v>414056</v>
      </c>
      <c r="J5" t="s">
        <v>141</v>
      </c>
      <c r="K5" t="s">
        <v>142</v>
      </c>
      <c r="M5" t="s">
        <v>69</v>
      </c>
      <c r="N5" t="s">
        <v>78</v>
      </c>
      <c r="O5" t="s">
        <v>143</v>
      </c>
      <c r="P5" t="s">
        <v>46</v>
      </c>
      <c r="U5" t="s">
        <v>144</v>
      </c>
      <c r="AE5">
        <v>46.365237</v>
      </c>
      <c r="AF5">
        <v>48.043362000000002</v>
      </c>
    </row>
    <row r="6" spans="1:32" x14ac:dyDescent="0.25">
      <c r="A6" t="str">
        <f>"6474452745323082"</f>
        <v>6474452745323082</v>
      </c>
      <c r="B6" t="s">
        <v>153</v>
      </c>
      <c r="C6" t="s">
        <v>150</v>
      </c>
      <c r="D6" t="s">
        <v>151</v>
      </c>
      <c r="E6" t="s">
        <v>152</v>
      </c>
      <c r="G6" t="s">
        <v>154</v>
      </c>
      <c r="H6">
        <v>308023</v>
      </c>
      <c r="I6" t="s">
        <v>155</v>
      </c>
      <c r="K6" t="s">
        <v>156</v>
      </c>
      <c r="L6" t="s">
        <v>157</v>
      </c>
      <c r="M6" t="s">
        <v>41</v>
      </c>
      <c r="N6" t="s">
        <v>42</v>
      </c>
      <c r="O6" t="s">
        <v>84</v>
      </c>
      <c r="P6" t="s">
        <v>45</v>
      </c>
      <c r="AE6">
        <v>50.620105000000002</v>
      </c>
      <c r="AF6">
        <v>36.568306</v>
      </c>
    </row>
    <row r="7" spans="1:32" x14ac:dyDescent="0.25">
      <c r="A7" t="str">
        <f>"8726252559007916"</f>
        <v>8726252559007916</v>
      </c>
      <c r="B7" t="s">
        <v>159</v>
      </c>
      <c r="C7" t="s">
        <v>160</v>
      </c>
      <c r="D7" t="s">
        <v>161</v>
      </c>
      <c r="E7" t="s">
        <v>162</v>
      </c>
      <c r="G7" t="s">
        <v>163</v>
      </c>
      <c r="I7" t="s">
        <v>164</v>
      </c>
      <c r="K7" t="s">
        <v>165</v>
      </c>
      <c r="L7" t="s">
        <v>166</v>
      </c>
      <c r="M7" t="s">
        <v>122</v>
      </c>
      <c r="N7" t="s">
        <v>167</v>
      </c>
      <c r="O7" t="s">
        <v>49</v>
      </c>
      <c r="P7" t="s">
        <v>45</v>
      </c>
      <c r="AE7">
        <v>53.256988999999997</v>
      </c>
      <c r="AF7">
        <v>34.478352000000001</v>
      </c>
    </row>
    <row r="8" spans="1:32" x14ac:dyDescent="0.25">
      <c r="A8" t="str">
        <f>"8304040093942519"</f>
        <v>8304040093942519</v>
      </c>
      <c r="B8" t="s">
        <v>173</v>
      </c>
      <c r="C8" t="s">
        <v>169</v>
      </c>
      <c r="D8" t="s">
        <v>171</v>
      </c>
      <c r="E8" t="s">
        <v>172</v>
      </c>
      <c r="F8" t="s">
        <v>63</v>
      </c>
      <c r="G8" t="s">
        <v>174</v>
      </c>
      <c r="H8">
        <v>600033</v>
      </c>
      <c r="I8" t="s">
        <v>175</v>
      </c>
      <c r="K8" t="s">
        <v>176</v>
      </c>
      <c r="L8" t="s">
        <v>177</v>
      </c>
      <c r="M8" t="s">
        <v>56</v>
      </c>
      <c r="N8" t="s">
        <v>178</v>
      </c>
      <c r="O8" t="s">
        <v>179</v>
      </c>
      <c r="P8" t="s">
        <v>45</v>
      </c>
      <c r="AE8">
        <v>56.096865000000001</v>
      </c>
      <c r="AF8">
        <v>40.361190999999998</v>
      </c>
    </row>
    <row r="9" spans="1:32" x14ac:dyDescent="0.25">
      <c r="A9" t="str">
        <f>"4644865396729808"</f>
        <v>4644865396729808</v>
      </c>
      <c r="B9" t="s">
        <v>185</v>
      </c>
      <c r="C9" t="s">
        <v>182</v>
      </c>
      <c r="D9" t="s">
        <v>183</v>
      </c>
      <c r="E9" t="s">
        <v>184</v>
      </c>
      <c r="F9" t="s">
        <v>61</v>
      </c>
      <c r="G9" t="s">
        <v>186</v>
      </c>
      <c r="H9">
        <v>400078</v>
      </c>
      <c r="I9" t="s">
        <v>187</v>
      </c>
      <c r="K9" t="s">
        <v>188</v>
      </c>
      <c r="L9" t="s">
        <v>189</v>
      </c>
      <c r="M9" t="s">
        <v>79</v>
      </c>
      <c r="N9" t="s">
        <v>190</v>
      </c>
      <c r="O9" t="s">
        <v>191</v>
      </c>
      <c r="U9" t="s">
        <v>192</v>
      </c>
      <c r="V9" t="s">
        <v>193</v>
      </c>
      <c r="W9" t="s">
        <v>194</v>
      </c>
      <c r="AE9">
        <v>48.740727</v>
      </c>
      <c r="AF9">
        <v>44.545513</v>
      </c>
    </row>
    <row r="10" spans="1:32" x14ac:dyDescent="0.25">
      <c r="A10" t="str">
        <f>"10978052372693048"</f>
        <v>10978052372693048</v>
      </c>
      <c r="B10" t="s">
        <v>201</v>
      </c>
      <c r="C10" t="s">
        <v>199</v>
      </c>
      <c r="D10" t="s">
        <v>202</v>
      </c>
      <c r="E10" t="s">
        <v>203</v>
      </c>
      <c r="G10" t="s">
        <v>204</v>
      </c>
      <c r="H10">
        <v>160019</v>
      </c>
      <c r="I10" t="s">
        <v>205</v>
      </c>
      <c r="K10" t="s">
        <v>206</v>
      </c>
      <c r="L10" t="s">
        <v>207</v>
      </c>
      <c r="M10" t="s">
        <v>43</v>
      </c>
      <c r="N10" t="s">
        <v>43</v>
      </c>
      <c r="O10" t="s">
        <v>92</v>
      </c>
      <c r="P10" t="s">
        <v>45</v>
      </c>
      <c r="AE10">
        <v>59.228352000000001</v>
      </c>
      <c r="AF10">
        <v>39.897244999999998</v>
      </c>
    </row>
    <row r="11" spans="1:32" x14ac:dyDescent="0.25">
      <c r="A11" t="str">
        <f>"4363390419999807"</f>
        <v>4363390419999807</v>
      </c>
      <c r="B11" t="s">
        <v>212</v>
      </c>
      <c r="C11" t="s">
        <v>200</v>
      </c>
      <c r="D11" t="s">
        <v>210</v>
      </c>
      <c r="E11" t="s">
        <v>211</v>
      </c>
      <c r="F11" t="s">
        <v>108</v>
      </c>
      <c r="G11" t="s">
        <v>213</v>
      </c>
      <c r="H11">
        <v>394038</v>
      </c>
      <c r="I11" t="s">
        <v>214</v>
      </c>
      <c r="K11" t="s">
        <v>215</v>
      </c>
      <c r="L11" t="s">
        <v>216</v>
      </c>
      <c r="M11" t="s">
        <v>56</v>
      </c>
      <c r="N11" t="s">
        <v>217</v>
      </c>
      <c r="O11" t="s">
        <v>49</v>
      </c>
      <c r="P11" t="s">
        <v>45</v>
      </c>
      <c r="AE11">
        <v>51.666041</v>
      </c>
      <c r="AF11">
        <v>39.136702999999997</v>
      </c>
    </row>
    <row r="12" spans="1:32" x14ac:dyDescent="0.25">
      <c r="A12" t="str">
        <f>"70000001023046210"</f>
        <v>70000001023046210</v>
      </c>
      <c r="B12" t="s">
        <v>105</v>
      </c>
      <c r="C12" t="s">
        <v>219</v>
      </c>
      <c r="D12" t="s">
        <v>220</v>
      </c>
      <c r="E12" t="s">
        <v>221</v>
      </c>
      <c r="G12" t="s">
        <v>222</v>
      </c>
      <c r="I12" t="s">
        <v>223</v>
      </c>
      <c r="J12" t="s">
        <v>224</v>
      </c>
      <c r="K12" t="s">
        <v>225</v>
      </c>
      <c r="L12" t="s">
        <v>226</v>
      </c>
      <c r="M12" t="s">
        <v>69</v>
      </c>
      <c r="N12" t="s">
        <v>78</v>
      </c>
      <c r="O12" t="s">
        <v>227</v>
      </c>
      <c r="P12" t="s">
        <v>46</v>
      </c>
      <c r="Q12">
        <v>79241519010</v>
      </c>
      <c r="U12" t="s">
        <v>228</v>
      </c>
      <c r="AE12">
        <v>48.801504999999999</v>
      </c>
      <c r="AF12">
        <v>132.89932200000001</v>
      </c>
    </row>
    <row r="13" spans="1:32" x14ac:dyDescent="0.25">
      <c r="A13" t="str">
        <f>"9007727535719543"</f>
        <v>9007727535719543</v>
      </c>
      <c r="B13" t="s">
        <v>233</v>
      </c>
      <c r="C13" t="s">
        <v>229</v>
      </c>
      <c r="D13" t="s">
        <v>230</v>
      </c>
      <c r="E13" t="s">
        <v>231</v>
      </c>
      <c r="F13" t="s">
        <v>232</v>
      </c>
      <c r="G13" t="s">
        <v>234</v>
      </c>
      <c r="H13">
        <v>672039</v>
      </c>
      <c r="I13" t="s">
        <v>235</v>
      </c>
      <c r="K13" t="s">
        <v>236</v>
      </c>
      <c r="L13" t="s">
        <v>237</v>
      </c>
      <c r="M13" t="s">
        <v>53</v>
      </c>
      <c r="N13" t="s">
        <v>54</v>
      </c>
      <c r="O13" t="s">
        <v>238</v>
      </c>
      <c r="P13" t="s">
        <v>47</v>
      </c>
      <c r="U13" t="s">
        <v>239</v>
      </c>
      <c r="AE13">
        <v>52.026386000000002</v>
      </c>
      <c r="AF13">
        <v>113.517742</v>
      </c>
    </row>
    <row r="14" spans="1:32" x14ac:dyDescent="0.25">
      <c r="A14" t="str">
        <f>"9148465024074308"</f>
        <v>9148465024074308</v>
      </c>
      <c r="B14" t="s">
        <v>244</v>
      </c>
      <c r="C14" t="s">
        <v>241</v>
      </c>
      <c r="D14" t="s">
        <v>242</v>
      </c>
      <c r="E14" t="s">
        <v>243</v>
      </c>
      <c r="F14" t="s">
        <v>65</v>
      </c>
      <c r="G14" t="s">
        <v>245</v>
      </c>
      <c r="H14">
        <v>153024</v>
      </c>
      <c r="I14" t="s">
        <v>246</v>
      </c>
      <c r="K14" t="s">
        <v>247</v>
      </c>
      <c r="L14" t="s">
        <v>248</v>
      </c>
      <c r="M14" t="s">
        <v>85</v>
      </c>
      <c r="N14" t="s">
        <v>249</v>
      </c>
      <c r="O14" t="s">
        <v>44</v>
      </c>
      <c r="P14" t="s">
        <v>45</v>
      </c>
      <c r="T14" t="s">
        <v>250</v>
      </c>
      <c r="V14" t="s">
        <v>251</v>
      </c>
      <c r="AE14">
        <v>57.028018000000003</v>
      </c>
      <c r="AF14">
        <v>40.972467999999999</v>
      </c>
    </row>
    <row r="15" spans="1:32" x14ac:dyDescent="0.25">
      <c r="A15" t="str">
        <f>"1548640652998404"</f>
        <v>1548640652998404</v>
      </c>
      <c r="B15" t="s">
        <v>253</v>
      </c>
      <c r="C15" t="s">
        <v>254</v>
      </c>
      <c r="D15" t="s">
        <v>255</v>
      </c>
      <c r="E15" t="s">
        <v>256</v>
      </c>
      <c r="G15" t="s">
        <v>257</v>
      </c>
      <c r="H15">
        <v>665806</v>
      </c>
      <c r="I15" t="s">
        <v>258</v>
      </c>
      <c r="K15" t="s">
        <v>259</v>
      </c>
      <c r="L15" t="s">
        <v>260</v>
      </c>
      <c r="M15" t="s">
        <v>41</v>
      </c>
      <c r="N15" t="s">
        <v>88</v>
      </c>
      <c r="O15" t="s">
        <v>195</v>
      </c>
      <c r="P15" t="s">
        <v>47</v>
      </c>
      <c r="AE15">
        <v>52.572595999999997</v>
      </c>
      <c r="AF15">
        <v>103.89099899999999</v>
      </c>
    </row>
    <row r="16" spans="1:32" x14ac:dyDescent="0.25">
      <c r="A16" t="str">
        <f>"5630028815569101"</f>
        <v>5630028815569101</v>
      </c>
      <c r="B16" t="s">
        <v>263</v>
      </c>
      <c r="C16" t="s">
        <v>264</v>
      </c>
      <c r="D16" t="s">
        <v>265</v>
      </c>
      <c r="E16" t="s">
        <v>266</v>
      </c>
      <c r="G16" t="s">
        <v>267</v>
      </c>
      <c r="H16">
        <v>238434</v>
      </c>
      <c r="I16" t="s">
        <v>268</v>
      </c>
      <c r="K16" t="s">
        <v>269</v>
      </c>
      <c r="L16" t="s">
        <v>270</v>
      </c>
      <c r="M16" t="s">
        <v>53</v>
      </c>
      <c r="N16" t="s">
        <v>208</v>
      </c>
      <c r="O16" t="s">
        <v>44</v>
      </c>
      <c r="P16" t="s">
        <v>46</v>
      </c>
      <c r="AE16">
        <v>54.580772000000003</v>
      </c>
      <c r="AF16">
        <v>20.569690000000001</v>
      </c>
    </row>
    <row r="17" spans="1:32" x14ac:dyDescent="0.25">
      <c r="A17" t="str">
        <f>"70000001035667142"</f>
        <v>70000001035667142</v>
      </c>
      <c r="B17" t="s">
        <v>72</v>
      </c>
      <c r="C17" t="s">
        <v>274</v>
      </c>
      <c r="D17" t="s">
        <v>275</v>
      </c>
      <c r="E17" t="s">
        <v>276</v>
      </c>
      <c r="G17" t="s">
        <v>277</v>
      </c>
      <c r="H17">
        <v>249200</v>
      </c>
      <c r="J17" t="s">
        <v>278</v>
      </c>
      <c r="K17" t="s">
        <v>279</v>
      </c>
      <c r="L17" t="s">
        <v>280</v>
      </c>
      <c r="M17" t="s">
        <v>53</v>
      </c>
      <c r="N17" t="s">
        <v>87</v>
      </c>
      <c r="O17" t="s">
        <v>75</v>
      </c>
      <c r="P17" t="s">
        <v>68</v>
      </c>
      <c r="Q17">
        <v>79534661735</v>
      </c>
      <c r="R17">
        <v>79534661735</v>
      </c>
      <c r="U17" t="s">
        <v>281</v>
      </c>
      <c r="V17" t="s">
        <v>282</v>
      </c>
      <c r="AE17">
        <v>54.468108000000001</v>
      </c>
      <c r="AF17">
        <v>36.040993</v>
      </c>
    </row>
    <row r="18" spans="1:32" x14ac:dyDescent="0.25">
      <c r="A18" t="str">
        <f>"70000001006616094"</f>
        <v>70000001006616094</v>
      </c>
      <c r="B18" t="s">
        <v>286</v>
      </c>
      <c r="C18" t="s">
        <v>283</v>
      </c>
      <c r="D18" t="s">
        <v>284</v>
      </c>
      <c r="E18" t="s">
        <v>285</v>
      </c>
      <c r="G18" t="s">
        <v>287</v>
      </c>
      <c r="H18">
        <v>684007</v>
      </c>
      <c r="I18" t="s">
        <v>288</v>
      </c>
      <c r="K18" t="s">
        <v>289</v>
      </c>
      <c r="M18" t="s">
        <v>41</v>
      </c>
      <c r="N18" t="s">
        <v>55</v>
      </c>
      <c r="O18" t="s">
        <v>290</v>
      </c>
      <c r="P18" t="s">
        <v>47</v>
      </c>
      <c r="AE18">
        <v>53.172441999999997</v>
      </c>
      <c r="AF18">
        <v>158.37385800000001</v>
      </c>
    </row>
    <row r="19" spans="1:32" x14ac:dyDescent="0.25">
      <c r="A19" t="str">
        <f>"70000001022152855"</f>
        <v>70000001022152855</v>
      </c>
      <c r="B19" t="s">
        <v>294</v>
      </c>
      <c r="C19" t="s">
        <v>291</v>
      </c>
      <c r="D19" t="s">
        <v>292</v>
      </c>
      <c r="E19" t="s">
        <v>293</v>
      </c>
      <c r="G19" t="s">
        <v>295</v>
      </c>
      <c r="J19" t="s">
        <v>296</v>
      </c>
      <c r="K19" t="s">
        <v>297</v>
      </c>
      <c r="L19" t="s">
        <v>298</v>
      </c>
      <c r="M19" t="s">
        <v>41</v>
      </c>
      <c r="N19" t="s">
        <v>55</v>
      </c>
      <c r="O19" t="s">
        <v>96</v>
      </c>
      <c r="P19" t="s">
        <v>45</v>
      </c>
      <c r="AE19">
        <v>44.193097000000002</v>
      </c>
      <c r="AF19">
        <v>42.040565000000001</v>
      </c>
    </row>
    <row r="20" spans="1:32" x14ac:dyDescent="0.25">
      <c r="A20" t="str">
        <f>"70000001041894569"</f>
        <v>70000001041894569</v>
      </c>
      <c r="B20" t="s">
        <v>302</v>
      </c>
      <c r="C20" t="s">
        <v>299</v>
      </c>
      <c r="D20" t="s">
        <v>300</v>
      </c>
      <c r="E20" t="s">
        <v>301</v>
      </c>
      <c r="G20" t="s">
        <v>303</v>
      </c>
      <c r="H20">
        <v>652740</v>
      </c>
      <c r="J20" t="s">
        <v>304</v>
      </c>
      <c r="K20" t="s">
        <v>305</v>
      </c>
      <c r="L20" t="s">
        <v>306</v>
      </c>
      <c r="M20" t="s">
        <v>197</v>
      </c>
      <c r="N20" t="s">
        <v>198</v>
      </c>
      <c r="O20" t="s">
        <v>40</v>
      </c>
      <c r="P20" t="s">
        <v>47</v>
      </c>
      <c r="Q20">
        <v>79511675351</v>
      </c>
      <c r="R20">
        <v>79511675351</v>
      </c>
      <c r="AE20">
        <v>53.507116000000003</v>
      </c>
      <c r="AF20">
        <v>87.274381000000005</v>
      </c>
    </row>
    <row r="21" spans="1:32" x14ac:dyDescent="0.25">
      <c r="A21" t="str">
        <f>"8163302605586842"</f>
        <v>8163302605586842</v>
      </c>
      <c r="B21" t="s">
        <v>309</v>
      </c>
      <c r="C21" t="s">
        <v>308</v>
      </c>
      <c r="D21" t="s">
        <v>310</v>
      </c>
      <c r="E21" t="s">
        <v>311</v>
      </c>
      <c r="F21" t="s">
        <v>65</v>
      </c>
      <c r="G21" t="s">
        <v>312</v>
      </c>
      <c r="H21">
        <v>610042</v>
      </c>
      <c r="I21" t="s">
        <v>313</v>
      </c>
      <c r="K21" t="s">
        <v>314</v>
      </c>
      <c r="L21" t="s">
        <v>315</v>
      </c>
      <c r="M21" t="s">
        <v>316</v>
      </c>
      <c r="N21" t="s">
        <v>317</v>
      </c>
      <c r="O21" t="s">
        <v>49</v>
      </c>
      <c r="P21" t="s">
        <v>47</v>
      </c>
      <c r="AE21">
        <v>58.619143999999999</v>
      </c>
      <c r="AF21">
        <v>49.633918999999999</v>
      </c>
    </row>
    <row r="22" spans="1:32" x14ac:dyDescent="0.25">
      <c r="A22" t="str">
        <f>"4785602885063615"</f>
        <v>4785602885063615</v>
      </c>
      <c r="B22" t="s">
        <v>323</v>
      </c>
      <c r="C22" t="s">
        <v>320</v>
      </c>
      <c r="D22" t="s">
        <v>321</v>
      </c>
      <c r="E22" t="s">
        <v>322</v>
      </c>
      <c r="F22" t="s">
        <v>61</v>
      </c>
      <c r="G22" t="s">
        <v>273</v>
      </c>
      <c r="H22">
        <v>156014</v>
      </c>
      <c r="I22" t="s">
        <v>324</v>
      </c>
      <c r="J22" t="s">
        <v>325</v>
      </c>
      <c r="K22" t="s">
        <v>326</v>
      </c>
      <c r="L22" t="s">
        <v>327</v>
      </c>
      <c r="M22" t="s">
        <v>53</v>
      </c>
      <c r="N22" t="s">
        <v>95</v>
      </c>
      <c r="O22" t="s">
        <v>328</v>
      </c>
      <c r="P22" t="s">
        <v>47</v>
      </c>
      <c r="V22" t="s">
        <v>329</v>
      </c>
      <c r="AE22">
        <v>57.744141999999997</v>
      </c>
      <c r="AF22">
        <v>40.995975999999999</v>
      </c>
    </row>
    <row r="23" spans="1:32" x14ac:dyDescent="0.25">
      <c r="A23" t="str">
        <f>"10415102419334267"</f>
        <v>10415102419334267</v>
      </c>
      <c r="B23" t="s">
        <v>333</v>
      </c>
      <c r="C23" t="s">
        <v>330</v>
      </c>
      <c r="D23" t="s">
        <v>331</v>
      </c>
      <c r="E23" t="s">
        <v>332</v>
      </c>
      <c r="G23" t="s">
        <v>334</v>
      </c>
      <c r="H23">
        <v>353440</v>
      </c>
      <c r="J23" t="s">
        <v>335</v>
      </c>
      <c r="K23" t="s">
        <v>336</v>
      </c>
      <c r="L23" t="s">
        <v>337</v>
      </c>
      <c r="M23" t="s">
        <v>69</v>
      </c>
      <c r="N23" t="s">
        <v>70</v>
      </c>
      <c r="O23" t="s">
        <v>97</v>
      </c>
      <c r="P23" t="s">
        <v>47</v>
      </c>
      <c r="Q23">
        <v>79183242792</v>
      </c>
      <c r="S23" t="s">
        <v>338</v>
      </c>
      <c r="V23" t="s">
        <v>339</v>
      </c>
      <c r="AE23">
        <v>44.899552999999997</v>
      </c>
      <c r="AF23">
        <v>37.332189999999997</v>
      </c>
    </row>
    <row r="24" spans="1:32" x14ac:dyDescent="0.25">
      <c r="A24" t="str">
        <f>"70000001028691394"</f>
        <v>70000001028691394</v>
      </c>
      <c r="B24" t="s">
        <v>346</v>
      </c>
      <c r="C24" t="s">
        <v>343</v>
      </c>
      <c r="D24" t="s">
        <v>344</v>
      </c>
      <c r="E24" t="s">
        <v>345</v>
      </c>
      <c r="G24" t="s">
        <v>347</v>
      </c>
      <c r="I24" t="s">
        <v>348</v>
      </c>
      <c r="J24" t="s">
        <v>349</v>
      </c>
      <c r="K24" t="s">
        <v>350</v>
      </c>
      <c r="M24" t="s">
        <v>41</v>
      </c>
      <c r="N24" t="s">
        <v>55</v>
      </c>
      <c r="O24" t="s">
        <v>351</v>
      </c>
      <c r="P24" t="s">
        <v>46</v>
      </c>
      <c r="V24" t="s">
        <v>352</v>
      </c>
      <c r="AE24">
        <v>56.277380000000001</v>
      </c>
      <c r="AF24">
        <v>90.510194999999996</v>
      </c>
    </row>
    <row r="25" spans="1:32" x14ac:dyDescent="0.25">
      <c r="A25" t="str">
        <f>"70000001030408314"</f>
        <v>70000001030408314</v>
      </c>
      <c r="B25" t="s">
        <v>354</v>
      </c>
      <c r="C25" t="s">
        <v>353</v>
      </c>
      <c r="D25" t="s">
        <v>355</v>
      </c>
      <c r="E25" t="s">
        <v>356</v>
      </c>
      <c r="G25" t="s">
        <v>357</v>
      </c>
      <c r="H25">
        <v>641310</v>
      </c>
      <c r="I25" t="s">
        <v>358</v>
      </c>
      <c r="K25" t="s">
        <v>359</v>
      </c>
      <c r="L25" t="s">
        <v>360</v>
      </c>
      <c r="M25" t="s">
        <v>41</v>
      </c>
      <c r="N25" t="s">
        <v>55</v>
      </c>
      <c r="O25" t="s">
        <v>49</v>
      </c>
      <c r="P25" t="s">
        <v>45</v>
      </c>
      <c r="V25" t="s">
        <v>361</v>
      </c>
      <c r="AE25">
        <v>55.338498000000001</v>
      </c>
      <c r="AF25">
        <v>65.318318000000005</v>
      </c>
    </row>
    <row r="26" spans="1:32" x14ac:dyDescent="0.25">
      <c r="A26" t="str">
        <f>"10274364930918342"</f>
        <v>10274364930918342</v>
      </c>
      <c r="B26" t="s">
        <v>365</v>
      </c>
      <c r="C26" t="s">
        <v>362</v>
      </c>
      <c r="D26" t="s">
        <v>363</v>
      </c>
      <c r="E26" t="s">
        <v>364</v>
      </c>
      <c r="F26" t="s">
        <v>366</v>
      </c>
      <c r="G26" t="s">
        <v>367</v>
      </c>
      <c r="H26">
        <v>305044</v>
      </c>
      <c r="I26" t="s">
        <v>368</v>
      </c>
      <c r="K26" t="s">
        <v>369</v>
      </c>
      <c r="L26" t="s">
        <v>370</v>
      </c>
      <c r="M26" t="s">
        <v>41</v>
      </c>
      <c r="N26" t="s">
        <v>93</v>
      </c>
      <c r="O26" t="s">
        <v>62</v>
      </c>
      <c r="P26" t="s">
        <v>45</v>
      </c>
      <c r="AE26">
        <v>51.729765</v>
      </c>
      <c r="AF26">
        <v>36.244753000000003</v>
      </c>
    </row>
    <row r="27" spans="1:32" x14ac:dyDescent="0.25">
      <c r="A27" t="str">
        <f>"5348552838616160"</f>
        <v>5348552838616160</v>
      </c>
      <c r="B27" t="s">
        <v>372</v>
      </c>
      <c r="C27" t="s">
        <v>371</v>
      </c>
      <c r="D27" t="s">
        <v>373</v>
      </c>
      <c r="E27" t="s">
        <v>374</v>
      </c>
      <c r="G27" t="s">
        <v>375</v>
      </c>
      <c r="H27">
        <v>188662</v>
      </c>
      <c r="I27" t="s">
        <v>376</v>
      </c>
      <c r="K27" t="s">
        <v>377</v>
      </c>
      <c r="L27" t="s">
        <v>378</v>
      </c>
      <c r="M27" t="s">
        <v>53</v>
      </c>
      <c r="N27" t="s">
        <v>82</v>
      </c>
      <c r="O27" t="s">
        <v>62</v>
      </c>
      <c r="P27" t="s">
        <v>47</v>
      </c>
      <c r="U27" t="s">
        <v>379</v>
      </c>
      <c r="V27" t="s">
        <v>380</v>
      </c>
      <c r="W27" t="s">
        <v>381</v>
      </c>
      <c r="AE27">
        <v>60.040101999999997</v>
      </c>
      <c r="AF27">
        <v>30.481753000000001</v>
      </c>
    </row>
    <row r="28" spans="1:32" x14ac:dyDescent="0.25">
      <c r="A28" t="str">
        <f>"70000001044457104"</f>
        <v>70000001044457104</v>
      </c>
      <c r="B28" t="s">
        <v>382</v>
      </c>
      <c r="C28" t="s">
        <v>383</v>
      </c>
      <c r="D28" t="s">
        <v>373</v>
      </c>
      <c r="E28" t="s">
        <v>383</v>
      </c>
      <c r="G28" t="s">
        <v>384</v>
      </c>
      <c r="H28">
        <v>188681</v>
      </c>
      <c r="J28" t="s">
        <v>385</v>
      </c>
      <c r="K28" t="s">
        <v>386</v>
      </c>
      <c r="L28" t="s">
        <v>387</v>
      </c>
      <c r="M28" t="s">
        <v>69</v>
      </c>
      <c r="N28" t="s">
        <v>100</v>
      </c>
      <c r="O28" t="s">
        <v>99</v>
      </c>
      <c r="P28" t="s">
        <v>46</v>
      </c>
      <c r="Q28">
        <v>79650519995</v>
      </c>
      <c r="U28" t="s">
        <v>388</v>
      </c>
      <c r="V28" t="s">
        <v>389</v>
      </c>
      <c r="AE28">
        <v>59.860556000000003</v>
      </c>
      <c r="AF28">
        <v>30.537579999999998</v>
      </c>
    </row>
    <row r="29" spans="1:32" x14ac:dyDescent="0.25">
      <c r="A29" t="str">
        <f>"70000001025579158"</f>
        <v>70000001025579158</v>
      </c>
      <c r="B29" t="s">
        <v>391</v>
      </c>
      <c r="C29" t="s">
        <v>392</v>
      </c>
      <c r="D29" t="s">
        <v>393</v>
      </c>
      <c r="E29" t="s">
        <v>394</v>
      </c>
      <c r="G29" t="s">
        <v>395</v>
      </c>
      <c r="H29">
        <v>398908</v>
      </c>
      <c r="I29" t="s">
        <v>396</v>
      </c>
      <c r="K29" t="s">
        <v>397</v>
      </c>
      <c r="L29" t="s">
        <v>398</v>
      </c>
      <c r="M29" t="s">
        <v>69</v>
      </c>
      <c r="N29" t="s">
        <v>73</v>
      </c>
      <c r="O29" t="s">
        <v>60</v>
      </c>
      <c r="P29" t="s">
        <v>57</v>
      </c>
      <c r="T29" t="s">
        <v>399</v>
      </c>
      <c r="Y29" t="s">
        <v>400</v>
      </c>
      <c r="AE29">
        <v>52.513956999999998</v>
      </c>
      <c r="AF29">
        <v>39.799574</v>
      </c>
    </row>
    <row r="30" spans="1:32" x14ac:dyDescent="0.25">
      <c r="A30" t="str">
        <f>"70000001027428671"</f>
        <v>70000001027428671</v>
      </c>
      <c r="B30" t="s">
        <v>404</v>
      </c>
      <c r="C30" t="s">
        <v>401</v>
      </c>
      <c r="D30" t="s">
        <v>402</v>
      </c>
      <c r="E30" t="s">
        <v>403</v>
      </c>
      <c r="G30" t="s">
        <v>405</v>
      </c>
      <c r="K30" t="s">
        <v>406</v>
      </c>
      <c r="L30" t="s">
        <v>407</v>
      </c>
      <c r="M30" t="s">
        <v>41</v>
      </c>
      <c r="N30" t="s">
        <v>408</v>
      </c>
      <c r="O30" t="s">
        <v>44</v>
      </c>
      <c r="P30" t="s">
        <v>52</v>
      </c>
      <c r="AE30">
        <v>59.551369999999999</v>
      </c>
      <c r="AF30">
        <v>150.78947600000001</v>
      </c>
    </row>
    <row r="31" spans="1:32" x14ac:dyDescent="0.25">
      <c r="A31" t="str">
        <f>"4504127908393530"</f>
        <v>4504127908393530</v>
      </c>
      <c r="B31" t="s">
        <v>409</v>
      </c>
      <c r="C31" t="s">
        <v>410</v>
      </c>
      <c r="D31" t="s">
        <v>411</v>
      </c>
      <c r="E31" t="s">
        <v>412</v>
      </c>
      <c r="G31" t="s">
        <v>413</v>
      </c>
      <c r="H31">
        <v>143903</v>
      </c>
      <c r="K31" t="s">
        <v>414</v>
      </c>
      <c r="L31" t="s">
        <v>415</v>
      </c>
      <c r="M31" t="s">
        <v>102</v>
      </c>
      <c r="N31" t="s">
        <v>416</v>
      </c>
      <c r="O31" t="s">
        <v>40</v>
      </c>
      <c r="P31" t="s">
        <v>45</v>
      </c>
      <c r="AE31">
        <v>55.803685000000002</v>
      </c>
      <c r="AF31">
        <v>37.978141000000001</v>
      </c>
    </row>
    <row r="32" spans="1:32" x14ac:dyDescent="0.25">
      <c r="A32" t="str">
        <f>"70000001055099344"</f>
        <v>70000001055099344</v>
      </c>
      <c r="B32" t="s">
        <v>420</v>
      </c>
      <c r="C32" t="s">
        <v>419</v>
      </c>
      <c r="E32" t="s">
        <v>419</v>
      </c>
      <c r="F32" t="s">
        <v>421</v>
      </c>
      <c r="G32" t="s">
        <v>422</v>
      </c>
      <c r="H32">
        <v>123154</v>
      </c>
      <c r="I32" t="s">
        <v>423</v>
      </c>
      <c r="K32" t="s">
        <v>424</v>
      </c>
      <c r="L32" t="s">
        <v>425</v>
      </c>
      <c r="M32" t="s">
        <v>41</v>
      </c>
      <c r="N32" t="s">
        <v>55</v>
      </c>
      <c r="O32" t="s">
        <v>83</v>
      </c>
      <c r="P32" t="s">
        <v>148</v>
      </c>
      <c r="Q32">
        <v>79257522930</v>
      </c>
      <c r="AE32" t="s">
        <v>426</v>
      </c>
      <c r="AF32" t="s">
        <v>427</v>
      </c>
    </row>
    <row r="33" spans="1:32" x14ac:dyDescent="0.25">
      <c r="A33" t="str">
        <f>"70000001031603848"</f>
        <v>70000001031603848</v>
      </c>
      <c r="B33" t="s">
        <v>434</v>
      </c>
      <c r="C33" t="s">
        <v>431</v>
      </c>
      <c r="D33" t="s">
        <v>432</v>
      </c>
      <c r="E33" t="s">
        <v>433</v>
      </c>
      <c r="G33" t="s">
        <v>435</v>
      </c>
      <c r="J33" t="s">
        <v>436</v>
      </c>
      <c r="K33" t="s">
        <v>437</v>
      </c>
      <c r="M33" t="s">
        <v>53</v>
      </c>
      <c r="N33" t="s">
        <v>103</v>
      </c>
      <c r="O33" t="s">
        <v>428</v>
      </c>
      <c r="P33" t="s">
        <v>52</v>
      </c>
      <c r="Q33">
        <v>79212877173</v>
      </c>
      <c r="V33" t="s">
        <v>438</v>
      </c>
      <c r="AE33">
        <v>67.561081000000001</v>
      </c>
      <c r="AF33">
        <v>33.390191999999999</v>
      </c>
    </row>
    <row r="34" spans="1:32" x14ac:dyDescent="0.25">
      <c r="A34" t="str">
        <f>"70000001023319810"</f>
        <v>70000001023319810</v>
      </c>
      <c r="B34" t="s">
        <v>441</v>
      </c>
      <c r="C34" t="s">
        <v>440</v>
      </c>
      <c r="D34" t="s">
        <v>442</v>
      </c>
      <c r="E34" t="s">
        <v>443</v>
      </c>
      <c r="G34" t="s">
        <v>444</v>
      </c>
      <c r="I34" t="s">
        <v>445</v>
      </c>
      <c r="K34" t="s">
        <v>446</v>
      </c>
      <c r="L34" t="s">
        <v>447</v>
      </c>
      <c r="M34" t="s">
        <v>252</v>
      </c>
      <c r="N34" t="s">
        <v>448</v>
      </c>
      <c r="O34" t="s">
        <v>49</v>
      </c>
      <c r="P34" t="s">
        <v>47</v>
      </c>
      <c r="AE34">
        <v>67.638362000000001</v>
      </c>
      <c r="AF34">
        <v>52.983365999999997</v>
      </c>
    </row>
    <row r="35" spans="1:32" x14ac:dyDescent="0.25">
      <c r="A35" t="str">
        <f>"70000001023589898"</f>
        <v>70000001023589898</v>
      </c>
      <c r="B35" t="s">
        <v>452</v>
      </c>
      <c r="C35" t="s">
        <v>449</v>
      </c>
      <c r="D35" t="s">
        <v>450</v>
      </c>
      <c r="E35" t="s">
        <v>451</v>
      </c>
      <c r="G35" t="s">
        <v>453</v>
      </c>
      <c r="J35" t="s">
        <v>454</v>
      </c>
      <c r="K35" t="s">
        <v>455</v>
      </c>
      <c r="M35" t="s">
        <v>69</v>
      </c>
      <c r="N35" t="s">
        <v>78</v>
      </c>
      <c r="O35" t="s">
        <v>107</v>
      </c>
      <c r="P35" t="s">
        <v>46</v>
      </c>
      <c r="U35" t="s">
        <v>456</v>
      </c>
      <c r="V35" t="s">
        <v>457</v>
      </c>
      <c r="AE35">
        <v>55.399014000000001</v>
      </c>
      <c r="AF35">
        <v>43.816468</v>
      </c>
    </row>
    <row r="36" spans="1:32" x14ac:dyDescent="0.25">
      <c r="A36" t="str">
        <f>"10837314884337961"</f>
        <v>10837314884337961</v>
      </c>
      <c r="B36" t="s">
        <v>218</v>
      </c>
      <c r="C36" t="s">
        <v>459</v>
      </c>
      <c r="D36" t="s">
        <v>460</v>
      </c>
      <c r="E36" t="s">
        <v>461</v>
      </c>
      <c r="G36" t="s">
        <v>462</v>
      </c>
      <c r="H36">
        <v>173003</v>
      </c>
      <c r="I36" t="s">
        <v>463</v>
      </c>
      <c r="K36" t="s">
        <v>464</v>
      </c>
      <c r="M36" t="s">
        <v>41</v>
      </c>
      <c r="N36" t="s">
        <v>88</v>
      </c>
      <c r="O36" t="s">
        <v>465</v>
      </c>
      <c r="P36" t="s">
        <v>46</v>
      </c>
      <c r="V36" t="s">
        <v>466</v>
      </c>
      <c r="AE36">
        <v>58.537359000000002</v>
      </c>
      <c r="AF36">
        <v>31.262675000000002</v>
      </c>
    </row>
    <row r="37" spans="1:32" x14ac:dyDescent="0.25">
      <c r="A37" t="str">
        <f>"141265769494519"</f>
        <v>141265769494519</v>
      </c>
      <c r="B37" t="s">
        <v>209</v>
      </c>
      <c r="C37" t="s">
        <v>467</v>
      </c>
      <c r="D37" t="s">
        <v>468</v>
      </c>
      <c r="E37" t="s">
        <v>469</v>
      </c>
      <c r="G37" t="s">
        <v>470</v>
      </c>
      <c r="H37">
        <v>633011</v>
      </c>
      <c r="I37" t="s">
        <v>471</v>
      </c>
      <c r="J37" t="s">
        <v>472</v>
      </c>
      <c r="K37" t="s">
        <v>473</v>
      </c>
      <c r="L37" t="s">
        <v>474</v>
      </c>
      <c r="M37" t="s">
        <v>41</v>
      </c>
      <c r="N37" t="s">
        <v>88</v>
      </c>
      <c r="O37" t="s">
        <v>94</v>
      </c>
      <c r="P37" t="s">
        <v>46</v>
      </c>
      <c r="Q37">
        <v>79061949588</v>
      </c>
      <c r="AE37">
        <v>54.766511000000001</v>
      </c>
      <c r="AF37">
        <v>83.095555000000004</v>
      </c>
    </row>
    <row r="38" spans="1:32" x14ac:dyDescent="0.25">
      <c r="A38" t="str">
        <f>"282003257987244"</f>
        <v>282003257987244</v>
      </c>
      <c r="B38" t="s">
        <v>476</v>
      </c>
      <c r="C38" t="s">
        <v>475</v>
      </c>
      <c r="D38" t="s">
        <v>477</v>
      </c>
      <c r="E38" t="s">
        <v>478</v>
      </c>
      <c r="G38" t="s">
        <v>479</v>
      </c>
      <c r="I38" t="s">
        <v>480</v>
      </c>
      <c r="K38" t="s">
        <v>481</v>
      </c>
      <c r="L38" t="s">
        <v>482</v>
      </c>
      <c r="M38" t="s">
        <v>48</v>
      </c>
      <c r="N38" t="s">
        <v>149</v>
      </c>
      <c r="O38" t="s">
        <v>49</v>
      </c>
      <c r="P38" t="s">
        <v>45</v>
      </c>
      <c r="Q38">
        <v>79022585505</v>
      </c>
      <c r="R38">
        <v>79022585505</v>
      </c>
      <c r="AE38">
        <v>55.263233</v>
      </c>
      <c r="AF38">
        <v>72.942853999999997</v>
      </c>
    </row>
    <row r="39" spans="1:32" x14ac:dyDescent="0.25">
      <c r="A39" t="str">
        <f>"6755927722033570"</f>
        <v>6755927722033570</v>
      </c>
      <c r="B39" t="s">
        <v>487</v>
      </c>
      <c r="C39" t="s">
        <v>484</v>
      </c>
      <c r="D39" t="s">
        <v>485</v>
      </c>
      <c r="E39" t="s">
        <v>486</v>
      </c>
      <c r="F39" t="s">
        <v>61</v>
      </c>
      <c r="G39" t="s">
        <v>488</v>
      </c>
      <c r="H39">
        <v>460018</v>
      </c>
      <c r="I39" t="s">
        <v>489</v>
      </c>
      <c r="K39" t="s">
        <v>490</v>
      </c>
      <c r="L39" t="s">
        <v>491</v>
      </c>
      <c r="M39" t="s">
        <v>53</v>
      </c>
      <c r="N39" t="s">
        <v>103</v>
      </c>
      <c r="O39" t="s">
        <v>83</v>
      </c>
      <c r="P39" t="s">
        <v>68</v>
      </c>
      <c r="U39" t="s">
        <v>492</v>
      </c>
      <c r="V39" t="s">
        <v>493</v>
      </c>
      <c r="AE39">
        <v>51.775832000000001</v>
      </c>
      <c r="AF39">
        <v>55.118285</v>
      </c>
    </row>
    <row r="40" spans="1:32" x14ac:dyDescent="0.25">
      <c r="A40" t="str">
        <f>"9992889954206034"</f>
        <v>9992889954206034</v>
      </c>
      <c r="B40" t="s">
        <v>496</v>
      </c>
      <c r="C40" t="s">
        <v>495</v>
      </c>
      <c r="D40" t="s">
        <v>497</v>
      </c>
      <c r="E40" t="s">
        <v>498</v>
      </c>
      <c r="F40" t="s">
        <v>108</v>
      </c>
      <c r="G40" t="s">
        <v>483</v>
      </c>
      <c r="H40">
        <v>302027</v>
      </c>
      <c r="I40" t="s">
        <v>499</v>
      </c>
      <c r="K40" t="s">
        <v>500</v>
      </c>
      <c r="M40" t="s">
        <v>69</v>
      </c>
      <c r="N40" t="s">
        <v>271</v>
      </c>
      <c r="O40" t="s">
        <v>74</v>
      </c>
      <c r="P40" t="s">
        <v>46</v>
      </c>
      <c r="V40" t="s">
        <v>501</v>
      </c>
      <c r="AE40">
        <v>52.986378000000002</v>
      </c>
      <c r="AF40">
        <v>36.073101000000001</v>
      </c>
    </row>
    <row r="41" spans="1:32" x14ac:dyDescent="0.25">
      <c r="A41" t="str">
        <f>"70000001006526767"</f>
        <v>70000001006526767</v>
      </c>
      <c r="B41" t="s">
        <v>505</v>
      </c>
      <c r="C41" t="s">
        <v>502</v>
      </c>
      <c r="D41" t="s">
        <v>503</v>
      </c>
      <c r="E41" t="s">
        <v>504</v>
      </c>
      <c r="G41" t="s">
        <v>506</v>
      </c>
      <c r="H41">
        <v>442963</v>
      </c>
      <c r="I41" t="s">
        <v>507</v>
      </c>
      <c r="K41" t="s">
        <v>508</v>
      </c>
      <c r="L41" t="s">
        <v>509</v>
      </c>
      <c r="M41" t="s">
        <v>53</v>
      </c>
      <c r="N41" t="s">
        <v>135</v>
      </c>
      <c r="O41" t="s">
        <v>64</v>
      </c>
      <c r="P41" t="s">
        <v>46</v>
      </c>
      <c r="Q41">
        <v>79677063555</v>
      </c>
      <c r="R41">
        <v>79677063555</v>
      </c>
      <c r="S41" t="s">
        <v>510</v>
      </c>
      <c r="T41" t="s">
        <v>511</v>
      </c>
      <c r="U41" t="s">
        <v>512</v>
      </c>
      <c r="V41" t="s">
        <v>513</v>
      </c>
      <c r="W41" t="s">
        <v>514</v>
      </c>
      <c r="X41" t="s">
        <v>515</v>
      </c>
      <c r="AE41">
        <v>53.188692000000003</v>
      </c>
      <c r="AF41">
        <v>45.173997999999997</v>
      </c>
    </row>
    <row r="42" spans="1:32" x14ac:dyDescent="0.25">
      <c r="A42" t="str">
        <f>"70000001023747237"</f>
        <v>70000001023747237</v>
      </c>
      <c r="B42" t="s">
        <v>519</v>
      </c>
      <c r="C42" t="s">
        <v>516</v>
      </c>
      <c r="D42" t="s">
        <v>517</v>
      </c>
      <c r="E42" t="s">
        <v>518</v>
      </c>
      <c r="G42" t="s">
        <v>520</v>
      </c>
      <c r="H42">
        <v>618419</v>
      </c>
      <c r="I42" t="s">
        <v>521</v>
      </c>
      <c r="K42" t="s">
        <v>522</v>
      </c>
      <c r="M42" t="s">
        <v>69</v>
      </c>
      <c r="N42" t="s">
        <v>76</v>
      </c>
      <c r="O42" t="s">
        <v>98</v>
      </c>
      <c r="P42" t="s">
        <v>46</v>
      </c>
      <c r="V42" t="s">
        <v>523</v>
      </c>
      <c r="AE42">
        <v>59.411726000000002</v>
      </c>
      <c r="AF42">
        <v>56.822605000000003</v>
      </c>
    </row>
    <row r="43" spans="1:32" x14ac:dyDescent="0.25">
      <c r="A43" t="str">
        <f>"3518965489877834"</f>
        <v>3518965489877834</v>
      </c>
      <c r="B43" t="s">
        <v>527</v>
      </c>
      <c r="C43" t="s">
        <v>524</v>
      </c>
      <c r="D43" t="s">
        <v>525</v>
      </c>
      <c r="E43" t="s">
        <v>526</v>
      </c>
      <c r="G43" t="s">
        <v>528</v>
      </c>
      <c r="H43">
        <v>692760</v>
      </c>
      <c r="I43" t="s">
        <v>529</v>
      </c>
      <c r="J43" t="s">
        <v>530</v>
      </c>
      <c r="K43" t="s">
        <v>531</v>
      </c>
      <c r="M43" t="s">
        <v>197</v>
      </c>
      <c r="N43" t="s">
        <v>307</v>
      </c>
      <c r="O43" t="s">
        <v>71</v>
      </c>
      <c r="P43" t="s">
        <v>45</v>
      </c>
      <c r="U43" t="s">
        <v>532</v>
      </c>
      <c r="AE43">
        <v>43.352753999999997</v>
      </c>
      <c r="AF43">
        <v>132.16691700000001</v>
      </c>
    </row>
    <row r="44" spans="1:32" x14ac:dyDescent="0.25">
      <c r="A44" t="str">
        <f>"12666902232957405"</f>
        <v>12666902232957405</v>
      </c>
      <c r="B44" t="s">
        <v>534</v>
      </c>
      <c r="C44" t="s">
        <v>533</v>
      </c>
      <c r="D44" t="s">
        <v>535</v>
      </c>
      <c r="E44" t="s">
        <v>536</v>
      </c>
      <c r="F44" t="s">
        <v>537</v>
      </c>
      <c r="G44" t="s">
        <v>538</v>
      </c>
      <c r="H44">
        <v>180006</v>
      </c>
      <c r="I44" t="s">
        <v>539</v>
      </c>
      <c r="K44" t="s">
        <v>540</v>
      </c>
      <c r="M44" t="s">
        <v>56</v>
      </c>
      <c r="N44" t="s">
        <v>318</v>
      </c>
      <c r="O44" t="s">
        <v>180</v>
      </c>
      <c r="P44" t="s">
        <v>47</v>
      </c>
      <c r="AE44">
        <v>57.836866999999998</v>
      </c>
      <c r="AF44">
        <v>28.315867000000001</v>
      </c>
    </row>
    <row r="45" spans="1:32" x14ac:dyDescent="0.25">
      <c r="A45" t="str">
        <f>"70000001023076797"</f>
        <v>70000001023076797</v>
      </c>
      <c r="B45" t="s">
        <v>542</v>
      </c>
      <c r="C45" t="s">
        <v>541</v>
      </c>
      <c r="D45" t="s">
        <v>543</v>
      </c>
      <c r="E45" t="s">
        <v>544</v>
      </c>
      <c r="G45" t="s">
        <v>545</v>
      </c>
      <c r="I45" t="s">
        <v>546</v>
      </c>
      <c r="J45" t="s">
        <v>547</v>
      </c>
      <c r="K45" t="s">
        <v>548</v>
      </c>
      <c r="L45" t="s">
        <v>549</v>
      </c>
      <c r="M45" t="s">
        <v>53</v>
      </c>
      <c r="N45" t="s">
        <v>103</v>
      </c>
      <c r="O45" t="s">
        <v>64</v>
      </c>
      <c r="P45" t="s">
        <v>47</v>
      </c>
      <c r="U45" t="s">
        <v>550</v>
      </c>
      <c r="V45" t="s">
        <v>551</v>
      </c>
      <c r="AE45">
        <v>44.616396999999999</v>
      </c>
      <c r="AF45">
        <v>40.075730999999998</v>
      </c>
    </row>
    <row r="46" spans="1:32" x14ac:dyDescent="0.25">
      <c r="A46" t="str">
        <f>"3800440466585392"</f>
        <v>3800440466585392</v>
      </c>
      <c r="B46" t="s">
        <v>555</v>
      </c>
      <c r="C46" t="s">
        <v>552</v>
      </c>
      <c r="D46" t="s">
        <v>553</v>
      </c>
      <c r="E46" t="s">
        <v>554</v>
      </c>
      <c r="G46" t="s">
        <v>556</v>
      </c>
      <c r="H46">
        <v>649002</v>
      </c>
      <c r="I46" t="s">
        <v>557</v>
      </c>
      <c r="K46" t="s">
        <v>558</v>
      </c>
      <c r="L46" t="s">
        <v>559</v>
      </c>
      <c r="M46" t="s">
        <v>41</v>
      </c>
      <c r="N46" t="s">
        <v>42</v>
      </c>
      <c r="O46" t="s">
        <v>66</v>
      </c>
      <c r="P46" t="s">
        <v>45</v>
      </c>
      <c r="AE46">
        <v>51.972703000000003</v>
      </c>
      <c r="AF46">
        <v>85.897273999999996</v>
      </c>
    </row>
    <row r="47" spans="1:32" x14ac:dyDescent="0.25">
      <c r="A47" t="str">
        <f>"70000001036850271"</f>
        <v>70000001036850271</v>
      </c>
      <c r="B47" t="s">
        <v>561</v>
      </c>
      <c r="C47" t="s">
        <v>560</v>
      </c>
      <c r="D47" t="s">
        <v>123</v>
      </c>
      <c r="E47" t="s">
        <v>113</v>
      </c>
      <c r="G47" t="s">
        <v>562</v>
      </c>
      <c r="I47" t="s">
        <v>563</v>
      </c>
      <c r="K47" t="s">
        <v>564</v>
      </c>
      <c r="L47" t="s">
        <v>565</v>
      </c>
      <c r="M47" t="s">
        <v>48</v>
      </c>
      <c r="N47" t="s">
        <v>240</v>
      </c>
      <c r="O47" t="s">
        <v>49</v>
      </c>
      <c r="P47" t="s">
        <v>57</v>
      </c>
      <c r="AE47">
        <v>55.032822000000003</v>
      </c>
      <c r="AF47">
        <v>56.050732000000004</v>
      </c>
    </row>
    <row r="48" spans="1:32" x14ac:dyDescent="0.25">
      <c r="A48" t="str">
        <f>"70000001043547484"</f>
        <v>70000001043547484</v>
      </c>
      <c r="B48" t="s">
        <v>568</v>
      </c>
      <c r="C48" t="s">
        <v>566</v>
      </c>
      <c r="D48" t="s">
        <v>567</v>
      </c>
      <c r="E48" t="s">
        <v>569</v>
      </c>
      <c r="G48" t="s">
        <v>570</v>
      </c>
      <c r="H48">
        <v>671300</v>
      </c>
      <c r="I48" t="s">
        <v>571</v>
      </c>
      <c r="J48" t="s">
        <v>572</v>
      </c>
      <c r="K48" t="s">
        <v>573</v>
      </c>
      <c r="L48" t="s">
        <v>574</v>
      </c>
      <c r="M48" t="s">
        <v>53</v>
      </c>
      <c r="N48" t="s">
        <v>319</v>
      </c>
      <c r="O48" t="s">
        <v>340</v>
      </c>
      <c r="P48" t="s">
        <v>46</v>
      </c>
      <c r="U48" t="s">
        <v>575</v>
      </c>
      <c r="V48" t="s">
        <v>576</v>
      </c>
      <c r="AE48">
        <v>51.928775999999999</v>
      </c>
      <c r="AF48">
        <v>108.069934</v>
      </c>
    </row>
    <row r="49" spans="1:32" x14ac:dyDescent="0.25">
      <c r="A49" t="str">
        <f>"70000001040189741"</f>
        <v>70000001040189741</v>
      </c>
      <c r="B49" t="s">
        <v>577</v>
      </c>
      <c r="C49" t="s">
        <v>578</v>
      </c>
      <c r="D49" t="s">
        <v>579</v>
      </c>
      <c r="E49" t="s">
        <v>580</v>
      </c>
      <c r="G49" t="s">
        <v>581</v>
      </c>
      <c r="J49" t="s">
        <v>582</v>
      </c>
      <c r="K49" t="s">
        <v>583</v>
      </c>
      <c r="M49" t="s">
        <v>43</v>
      </c>
      <c r="N49" t="s">
        <v>43</v>
      </c>
      <c r="O49" t="s">
        <v>110</v>
      </c>
      <c r="P49" t="s">
        <v>52</v>
      </c>
      <c r="Q49">
        <v>79286726446</v>
      </c>
      <c r="AE49">
        <v>42.903146</v>
      </c>
      <c r="AF49">
        <v>47.166573</v>
      </c>
    </row>
    <row r="50" spans="1:32" x14ac:dyDescent="0.25">
      <c r="A50" t="str">
        <f>"11259527349404036"</f>
        <v>11259527349404036</v>
      </c>
      <c r="B50" t="s">
        <v>587</v>
      </c>
      <c r="C50" t="s">
        <v>584</v>
      </c>
      <c r="D50" t="s">
        <v>585</v>
      </c>
      <c r="E50" t="s">
        <v>586</v>
      </c>
      <c r="G50" t="s">
        <v>588</v>
      </c>
      <c r="H50">
        <v>185030</v>
      </c>
      <c r="I50" t="s">
        <v>589</v>
      </c>
      <c r="K50" t="s">
        <v>590</v>
      </c>
      <c r="M50" t="s">
        <v>53</v>
      </c>
      <c r="N50" t="s">
        <v>95</v>
      </c>
      <c r="O50" t="s">
        <v>81</v>
      </c>
      <c r="P50" t="s">
        <v>46</v>
      </c>
      <c r="V50" t="s">
        <v>591</v>
      </c>
      <c r="AE50">
        <v>61.773935999999999</v>
      </c>
      <c r="AF50">
        <v>34.381650999999998</v>
      </c>
    </row>
    <row r="51" spans="1:32" x14ac:dyDescent="0.25">
      <c r="A51" t="str">
        <f>"70000001034525787"</f>
        <v>70000001034525787</v>
      </c>
      <c r="B51" t="s">
        <v>90</v>
      </c>
      <c r="C51" t="s">
        <v>592</v>
      </c>
      <c r="D51" t="s">
        <v>593</v>
      </c>
      <c r="E51" t="s">
        <v>594</v>
      </c>
      <c r="G51" t="s">
        <v>595</v>
      </c>
      <c r="H51">
        <v>169500</v>
      </c>
      <c r="J51" t="s">
        <v>596</v>
      </c>
      <c r="K51" t="s">
        <v>597</v>
      </c>
      <c r="L51" t="s">
        <v>598</v>
      </c>
      <c r="M51" t="s">
        <v>53</v>
      </c>
      <c r="N51" t="s">
        <v>95</v>
      </c>
      <c r="O51" t="s">
        <v>168</v>
      </c>
      <c r="P51" t="s">
        <v>46</v>
      </c>
      <c r="Q51">
        <v>79042297403</v>
      </c>
      <c r="AE51">
        <v>63.603521000000001</v>
      </c>
      <c r="AF51">
        <v>53.876629999999999</v>
      </c>
    </row>
    <row r="52" spans="1:32" x14ac:dyDescent="0.25">
      <c r="A52" t="str">
        <f>"70000001024200967"</f>
        <v>70000001024200967</v>
      </c>
      <c r="B52" t="s">
        <v>603</v>
      </c>
      <c r="C52" t="s">
        <v>599</v>
      </c>
      <c r="D52" t="s">
        <v>601</v>
      </c>
      <c r="E52" t="s">
        <v>602</v>
      </c>
      <c r="G52" t="s">
        <v>604</v>
      </c>
      <c r="I52" t="s">
        <v>605</v>
      </c>
      <c r="K52" t="s">
        <v>606</v>
      </c>
      <c r="L52" t="s">
        <v>607</v>
      </c>
      <c r="M52" t="s">
        <v>53</v>
      </c>
      <c r="N52" t="s">
        <v>135</v>
      </c>
      <c r="O52" t="s">
        <v>97</v>
      </c>
      <c r="P52" t="s">
        <v>46</v>
      </c>
      <c r="Q52">
        <v>79787134528</v>
      </c>
      <c r="AE52">
        <v>45.198278000000002</v>
      </c>
      <c r="AF52">
        <v>33.346502000000001</v>
      </c>
    </row>
    <row r="53" spans="1:32" x14ac:dyDescent="0.25">
      <c r="A53" t="str">
        <f>"2956015536629085"</f>
        <v>2956015536629085</v>
      </c>
      <c r="B53" t="s">
        <v>608</v>
      </c>
      <c r="C53" t="s">
        <v>609</v>
      </c>
      <c r="D53" t="s">
        <v>610</v>
      </c>
      <c r="E53" t="s">
        <v>611</v>
      </c>
      <c r="G53" t="s">
        <v>612</v>
      </c>
      <c r="H53">
        <v>425011</v>
      </c>
      <c r="I53" t="s">
        <v>613</v>
      </c>
      <c r="J53" t="s">
        <v>614</v>
      </c>
      <c r="K53" t="s">
        <v>615</v>
      </c>
      <c r="L53" t="s">
        <v>616</v>
      </c>
      <c r="M53" t="s">
        <v>69</v>
      </c>
      <c r="N53" t="s">
        <v>73</v>
      </c>
      <c r="O53" t="s">
        <v>617</v>
      </c>
      <c r="P53" t="s">
        <v>47</v>
      </c>
      <c r="Q53">
        <v>79631269518</v>
      </c>
      <c r="V53" t="s">
        <v>618</v>
      </c>
      <c r="Y53" t="s">
        <v>619</v>
      </c>
      <c r="AE53">
        <v>55.865768000000003</v>
      </c>
      <c r="AF53">
        <v>48.351238000000002</v>
      </c>
    </row>
    <row r="54" spans="1:32" x14ac:dyDescent="0.25">
      <c r="A54" t="str">
        <f>"70000001044825405"</f>
        <v>70000001044825405</v>
      </c>
      <c r="B54" t="s">
        <v>624</v>
      </c>
      <c r="C54" t="s">
        <v>621</v>
      </c>
      <c r="D54" t="s">
        <v>622</v>
      </c>
      <c r="E54" t="s">
        <v>623</v>
      </c>
      <c r="G54" t="s">
        <v>625</v>
      </c>
      <c r="I54" t="s">
        <v>626</v>
      </c>
      <c r="K54" t="s">
        <v>627</v>
      </c>
      <c r="M54" t="s">
        <v>89</v>
      </c>
      <c r="N54" t="s">
        <v>101</v>
      </c>
      <c r="O54" t="s">
        <v>67</v>
      </c>
      <c r="P54" t="s">
        <v>45</v>
      </c>
      <c r="AE54">
        <v>54.057693999999998</v>
      </c>
      <c r="AF54">
        <v>44.992778000000001</v>
      </c>
    </row>
    <row r="55" spans="1:32" x14ac:dyDescent="0.25">
      <c r="A55" t="str">
        <f>"70000001038019753"</f>
        <v>70000001038019753</v>
      </c>
      <c r="B55" t="s">
        <v>628</v>
      </c>
      <c r="C55" t="s">
        <v>629</v>
      </c>
      <c r="D55" t="s">
        <v>630</v>
      </c>
      <c r="E55" t="s">
        <v>631</v>
      </c>
      <c r="G55" t="s">
        <v>632</v>
      </c>
      <c r="H55">
        <v>678600</v>
      </c>
      <c r="I55" t="s">
        <v>633</v>
      </c>
      <c r="K55" t="s">
        <v>634</v>
      </c>
      <c r="L55" t="s">
        <v>635</v>
      </c>
      <c r="M55" t="s">
        <v>41</v>
      </c>
      <c r="N55" t="s">
        <v>42</v>
      </c>
      <c r="O55" t="s">
        <v>44</v>
      </c>
      <c r="AE55">
        <v>60.899158999999997</v>
      </c>
      <c r="AF55">
        <v>131.98905500000001</v>
      </c>
    </row>
    <row r="56" spans="1:32" x14ac:dyDescent="0.25">
      <c r="A56" t="str">
        <f>"70000001006706427"</f>
        <v>70000001006706427</v>
      </c>
      <c r="B56" t="s">
        <v>417</v>
      </c>
      <c r="C56" t="s">
        <v>636</v>
      </c>
      <c r="D56" t="s">
        <v>637</v>
      </c>
      <c r="E56" t="s">
        <v>638</v>
      </c>
      <c r="G56" t="s">
        <v>639</v>
      </c>
      <c r="H56">
        <v>423452</v>
      </c>
      <c r="I56" t="s">
        <v>640</v>
      </c>
      <c r="J56" t="s">
        <v>641</v>
      </c>
      <c r="K56" t="s">
        <v>642</v>
      </c>
      <c r="M56" t="s">
        <v>53</v>
      </c>
      <c r="N56" t="s">
        <v>95</v>
      </c>
      <c r="O56" t="s">
        <v>643</v>
      </c>
      <c r="P56" t="s">
        <v>47</v>
      </c>
      <c r="Q56">
        <v>79173977929</v>
      </c>
      <c r="V56" t="s">
        <v>644</v>
      </c>
      <c r="AE56">
        <v>54.905104999999999</v>
      </c>
      <c r="AF56">
        <v>52.300477000000001</v>
      </c>
    </row>
    <row r="57" spans="1:32" x14ac:dyDescent="0.25">
      <c r="A57" t="str">
        <f>"9711414977502149"</f>
        <v>9711414977502149</v>
      </c>
      <c r="B57" t="s">
        <v>648</v>
      </c>
      <c r="C57" t="s">
        <v>645</v>
      </c>
      <c r="D57" t="s">
        <v>646</v>
      </c>
      <c r="E57" t="s">
        <v>647</v>
      </c>
      <c r="G57" t="s">
        <v>649</v>
      </c>
      <c r="H57">
        <v>655004</v>
      </c>
      <c r="I57" t="s">
        <v>650</v>
      </c>
      <c r="K57" t="s">
        <v>651</v>
      </c>
      <c r="L57" t="s">
        <v>262</v>
      </c>
      <c r="M57" t="s">
        <v>56</v>
      </c>
      <c r="N57" t="s">
        <v>104</v>
      </c>
      <c r="O57" t="s">
        <v>652</v>
      </c>
      <c r="P57" t="s">
        <v>47</v>
      </c>
      <c r="AE57">
        <v>53.712963000000002</v>
      </c>
      <c r="AF57">
        <v>91.411663000000004</v>
      </c>
    </row>
    <row r="58" spans="1:32" x14ac:dyDescent="0.25">
      <c r="A58" t="str">
        <f>"3378228001510933"</f>
        <v>3378228001510933</v>
      </c>
      <c r="B58" t="s">
        <v>653</v>
      </c>
      <c r="C58" t="s">
        <v>654</v>
      </c>
      <c r="D58" t="s">
        <v>655</v>
      </c>
      <c r="E58" t="s">
        <v>656</v>
      </c>
      <c r="G58" t="s">
        <v>657</v>
      </c>
      <c r="H58">
        <v>346787</v>
      </c>
      <c r="I58" t="s">
        <v>658</v>
      </c>
      <c r="K58" t="s">
        <v>659</v>
      </c>
      <c r="L58" t="s">
        <v>660</v>
      </c>
      <c r="M58" t="s">
        <v>41</v>
      </c>
      <c r="N58" t="s">
        <v>88</v>
      </c>
      <c r="O58" t="s">
        <v>661</v>
      </c>
      <c r="P58" t="s">
        <v>52</v>
      </c>
      <c r="AE58">
        <v>47.103741999999997</v>
      </c>
      <c r="AF58">
        <v>39.428708</v>
      </c>
    </row>
    <row r="59" spans="1:32" x14ac:dyDescent="0.25">
      <c r="A59" t="str">
        <f>"70000001022727267"</f>
        <v>70000001022727267</v>
      </c>
      <c r="B59" t="s">
        <v>666</v>
      </c>
      <c r="C59" t="s">
        <v>663</v>
      </c>
      <c r="D59" t="s">
        <v>664</v>
      </c>
      <c r="E59" t="s">
        <v>665</v>
      </c>
      <c r="G59" t="s">
        <v>600</v>
      </c>
      <c r="H59">
        <v>391111</v>
      </c>
      <c r="J59" t="s">
        <v>667</v>
      </c>
      <c r="K59" t="s">
        <v>668</v>
      </c>
      <c r="M59" t="s">
        <v>53</v>
      </c>
      <c r="N59" t="s">
        <v>103</v>
      </c>
      <c r="O59" t="s">
        <v>64</v>
      </c>
      <c r="P59" t="s">
        <v>46</v>
      </c>
      <c r="Q59">
        <v>79006060888</v>
      </c>
      <c r="U59" t="s">
        <v>669</v>
      </c>
      <c r="V59" t="s">
        <v>670</v>
      </c>
      <c r="W59" t="s">
        <v>671</v>
      </c>
      <c r="AE59">
        <v>54.724654999999998</v>
      </c>
      <c r="AF59">
        <v>39.506974999999997</v>
      </c>
    </row>
    <row r="60" spans="1:32" x14ac:dyDescent="0.25">
      <c r="A60" t="str">
        <f>"2533804071810040"</f>
        <v>2533804071810040</v>
      </c>
      <c r="B60" t="s">
        <v>673</v>
      </c>
      <c r="C60" t="s">
        <v>672</v>
      </c>
      <c r="D60" t="s">
        <v>620</v>
      </c>
      <c r="E60" t="s">
        <v>674</v>
      </c>
      <c r="G60" t="s">
        <v>675</v>
      </c>
      <c r="H60">
        <v>443528</v>
      </c>
      <c r="J60" t="s">
        <v>676</v>
      </c>
      <c r="K60" t="s">
        <v>677</v>
      </c>
      <c r="L60" t="s">
        <v>678</v>
      </c>
      <c r="M60" t="s">
        <v>69</v>
      </c>
      <c r="N60" t="s">
        <v>181</v>
      </c>
      <c r="O60" t="s">
        <v>62</v>
      </c>
      <c r="P60" t="s">
        <v>45</v>
      </c>
      <c r="Q60" t="s">
        <v>679</v>
      </c>
      <c r="AE60">
        <v>53.263247</v>
      </c>
      <c r="AF60">
        <v>50.384765000000002</v>
      </c>
    </row>
    <row r="61" spans="1:32" x14ac:dyDescent="0.25">
      <c r="A61" t="str">
        <f>"70000001024541325"</f>
        <v>70000001024541325</v>
      </c>
      <c r="B61" t="s">
        <v>683</v>
      </c>
      <c r="C61" t="s">
        <v>680</v>
      </c>
      <c r="D61" t="s">
        <v>681</v>
      </c>
      <c r="E61" t="s">
        <v>682</v>
      </c>
      <c r="G61" t="s">
        <v>684</v>
      </c>
      <c r="K61" t="s">
        <v>685</v>
      </c>
      <c r="L61" t="s">
        <v>686</v>
      </c>
      <c r="M61" t="s">
        <v>41</v>
      </c>
      <c r="N61" t="s">
        <v>145</v>
      </c>
      <c r="O61" t="s">
        <v>59</v>
      </c>
      <c r="P61" t="s">
        <v>46</v>
      </c>
      <c r="AE61">
        <v>52.018900000000002</v>
      </c>
      <c r="AF61">
        <v>47.831363000000003</v>
      </c>
    </row>
    <row r="62" spans="1:32" x14ac:dyDescent="0.25">
      <c r="A62" t="str">
        <f>"70000001043872333"</f>
        <v>70000001043872333</v>
      </c>
      <c r="B62" t="s">
        <v>689</v>
      </c>
      <c r="C62" t="s">
        <v>687</v>
      </c>
      <c r="D62" t="s">
        <v>688</v>
      </c>
      <c r="E62" t="s">
        <v>430</v>
      </c>
      <c r="G62" t="s">
        <v>690</v>
      </c>
      <c r="H62">
        <v>694046</v>
      </c>
      <c r="K62" t="s">
        <v>691</v>
      </c>
      <c r="L62" t="s">
        <v>692</v>
      </c>
      <c r="M62" t="s">
        <v>69</v>
      </c>
      <c r="N62" t="s">
        <v>100</v>
      </c>
      <c r="O62" t="s">
        <v>97</v>
      </c>
      <c r="P62" t="s">
        <v>68</v>
      </c>
      <c r="Q62">
        <v>79294488877</v>
      </c>
      <c r="AE62">
        <v>46.927889999999998</v>
      </c>
      <c r="AF62">
        <v>142.65750600000001</v>
      </c>
    </row>
    <row r="63" spans="1:32" x14ac:dyDescent="0.25">
      <c r="A63" t="str">
        <f>"70000001007341279"</f>
        <v>70000001007341279</v>
      </c>
      <c r="B63" t="s">
        <v>696</v>
      </c>
      <c r="C63" t="s">
        <v>693</v>
      </c>
      <c r="D63" t="s">
        <v>694</v>
      </c>
      <c r="E63" t="s">
        <v>695</v>
      </c>
      <c r="G63" t="s">
        <v>697</v>
      </c>
      <c r="H63">
        <v>624003</v>
      </c>
      <c r="J63" t="s">
        <v>698</v>
      </c>
      <c r="K63" t="s">
        <v>699</v>
      </c>
      <c r="M63" t="s">
        <v>41</v>
      </c>
      <c r="N63" t="s">
        <v>77</v>
      </c>
      <c r="O63" t="s">
        <v>80</v>
      </c>
      <c r="P63" t="s">
        <v>52</v>
      </c>
      <c r="Q63">
        <v>79028753347</v>
      </c>
      <c r="V63" t="s">
        <v>700</v>
      </c>
      <c r="AE63">
        <v>56.690885000000002</v>
      </c>
      <c r="AF63">
        <v>60.835835000000003</v>
      </c>
    </row>
    <row r="64" spans="1:32" x14ac:dyDescent="0.25">
      <c r="A64" t="str">
        <f>"8866990047363765"</f>
        <v>8866990047363765</v>
      </c>
      <c r="B64" t="s">
        <v>702</v>
      </c>
      <c r="C64" t="s">
        <v>701</v>
      </c>
      <c r="D64" t="s">
        <v>703</v>
      </c>
      <c r="E64" t="s">
        <v>704</v>
      </c>
      <c r="F64" t="s">
        <v>494</v>
      </c>
      <c r="G64" t="s">
        <v>705</v>
      </c>
      <c r="H64">
        <v>214031</v>
      </c>
      <c r="I64" t="s">
        <v>706</v>
      </c>
      <c r="K64" t="s">
        <v>707</v>
      </c>
      <c r="L64" t="s">
        <v>708</v>
      </c>
      <c r="M64" t="s">
        <v>53</v>
      </c>
      <c r="N64" t="s">
        <v>272</v>
      </c>
      <c r="O64" t="s">
        <v>390</v>
      </c>
      <c r="P64" t="s">
        <v>68</v>
      </c>
      <c r="Q64">
        <v>79038928745</v>
      </c>
      <c r="R64" t="s">
        <v>709</v>
      </c>
      <c r="T64" t="s">
        <v>710</v>
      </c>
      <c r="U64" t="s">
        <v>711</v>
      </c>
      <c r="AE64">
        <v>54.767584999999997</v>
      </c>
      <c r="AF64">
        <v>32.074798999999999</v>
      </c>
    </row>
    <row r="65" spans="1:32" x14ac:dyDescent="0.25">
      <c r="A65" t="str">
        <f>"70000001040318578"</f>
        <v>70000001040318578</v>
      </c>
      <c r="B65" t="s">
        <v>712</v>
      </c>
      <c r="C65" t="s">
        <v>713</v>
      </c>
      <c r="D65" t="s">
        <v>714</v>
      </c>
      <c r="E65" t="s">
        <v>715</v>
      </c>
      <c r="G65" t="s">
        <v>716</v>
      </c>
      <c r="J65" t="s">
        <v>717</v>
      </c>
      <c r="K65" t="s">
        <v>718</v>
      </c>
      <c r="L65" t="s">
        <v>719</v>
      </c>
      <c r="M65" t="s">
        <v>69</v>
      </c>
      <c r="N65" t="s">
        <v>73</v>
      </c>
      <c r="O65" t="s">
        <v>720</v>
      </c>
      <c r="AE65">
        <v>44.711866000000001</v>
      </c>
      <c r="AF65">
        <v>43.000706999999998</v>
      </c>
    </row>
    <row r="66" spans="1:32" x14ac:dyDescent="0.25">
      <c r="A66" t="str">
        <f>"11400265837886631"</f>
        <v>11400265837886631</v>
      </c>
      <c r="B66" t="s">
        <v>724</v>
      </c>
      <c r="C66" t="s">
        <v>721</v>
      </c>
      <c r="D66" t="s">
        <v>722</v>
      </c>
      <c r="E66" t="s">
        <v>723</v>
      </c>
      <c r="G66" t="s">
        <v>439</v>
      </c>
      <c r="H66">
        <v>393194</v>
      </c>
      <c r="I66" t="s">
        <v>725</v>
      </c>
      <c r="K66" t="s">
        <v>726</v>
      </c>
      <c r="L66" t="s">
        <v>727</v>
      </c>
      <c r="M66" t="s">
        <v>56</v>
      </c>
      <c r="N66" t="s">
        <v>86</v>
      </c>
      <c r="O66" t="s">
        <v>195</v>
      </c>
      <c r="P66" t="s">
        <v>46</v>
      </c>
      <c r="AE66">
        <v>52.596130000000002</v>
      </c>
      <c r="AF66">
        <v>41.506281000000001</v>
      </c>
    </row>
    <row r="67" spans="1:32" x14ac:dyDescent="0.25">
      <c r="A67" t="str">
        <f>"70000001006602263"</f>
        <v>70000001006602263</v>
      </c>
      <c r="B67" t="s">
        <v>729</v>
      </c>
      <c r="C67" t="s">
        <v>728</v>
      </c>
      <c r="D67" t="s">
        <v>341</v>
      </c>
      <c r="E67" t="s">
        <v>730</v>
      </c>
      <c r="G67" t="s">
        <v>731</v>
      </c>
      <c r="H67">
        <v>170520</v>
      </c>
      <c r="I67" t="s">
        <v>732</v>
      </c>
      <c r="K67" t="s">
        <v>733</v>
      </c>
      <c r="L67" t="s">
        <v>734</v>
      </c>
      <c r="M67" t="s">
        <v>735</v>
      </c>
      <c r="N67" t="s">
        <v>736</v>
      </c>
      <c r="O67" t="s">
        <v>51</v>
      </c>
      <c r="P67" t="s">
        <v>57</v>
      </c>
      <c r="V67" t="s">
        <v>737</v>
      </c>
      <c r="AE67">
        <v>56.912882000000003</v>
      </c>
      <c r="AF67">
        <v>35.615133999999998</v>
      </c>
    </row>
    <row r="68" spans="1:32" x14ac:dyDescent="0.25">
      <c r="A68" t="str">
        <f>"422740746157274"</f>
        <v>422740746157274</v>
      </c>
      <c r="B68" t="s">
        <v>739</v>
      </c>
      <c r="C68" t="s">
        <v>738</v>
      </c>
      <c r="D68" t="s">
        <v>740</v>
      </c>
      <c r="E68" t="s">
        <v>741</v>
      </c>
      <c r="G68" t="s">
        <v>742</v>
      </c>
      <c r="I68" t="s">
        <v>743</v>
      </c>
      <c r="K68" t="s">
        <v>744</v>
      </c>
      <c r="L68" t="s">
        <v>745</v>
      </c>
      <c r="M68" t="s">
        <v>53</v>
      </c>
      <c r="N68" t="s">
        <v>58</v>
      </c>
      <c r="O68" t="s">
        <v>91</v>
      </c>
      <c r="P68" t="s">
        <v>46</v>
      </c>
      <c r="Q68">
        <v>79138802097</v>
      </c>
      <c r="T68" t="s">
        <v>746</v>
      </c>
      <c r="U68" t="s">
        <v>747</v>
      </c>
      <c r="V68" t="s">
        <v>748</v>
      </c>
      <c r="W68" t="s">
        <v>749</v>
      </c>
      <c r="AE68">
        <v>56.583905999999999</v>
      </c>
      <c r="AF68">
        <v>84.917092999999994</v>
      </c>
    </row>
    <row r="69" spans="1:32" x14ac:dyDescent="0.25">
      <c r="A69" t="str">
        <f>"70000001043448277"</f>
        <v>70000001043448277</v>
      </c>
      <c r="B69" t="s">
        <v>752</v>
      </c>
      <c r="C69" t="s">
        <v>750</v>
      </c>
      <c r="D69" t="s">
        <v>751</v>
      </c>
      <c r="E69" t="s">
        <v>753</v>
      </c>
      <c r="G69" t="s">
        <v>754</v>
      </c>
      <c r="H69">
        <v>301336</v>
      </c>
      <c r="I69" t="s">
        <v>755</v>
      </c>
      <c r="J69" t="s">
        <v>756</v>
      </c>
      <c r="K69" t="s">
        <v>757</v>
      </c>
      <c r="L69" t="s">
        <v>758</v>
      </c>
      <c r="M69" t="s">
        <v>56</v>
      </c>
      <c r="N69" t="s">
        <v>429</v>
      </c>
      <c r="O69" t="s">
        <v>49</v>
      </c>
      <c r="P69" t="s">
        <v>47</v>
      </c>
      <c r="Q69">
        <v>79639321133</v>
      </c>
      <c r="R69">
        <v>79639321133</v>
      </c>
      <c r="T69" t="s">
        <v>759</v>
      </c>
      <c r="W69" t="s">
        <v>760</v>
      </c>
      <c r="AE69">
        <v>54.189802</v>
      </c>
      <c r="AF69">
        <v>38.098027000000002</v>
      </c>
    </row>
    <row r="70" spans="1:32" x14ac:dyDescent="0.25">
      <c r="A70" t="str">
        <f>"1830115630105918"</f>
        <v>1830115630105918</v>
      </c>
      <c r="B70" t="s">
        <v>761</v>
      </c>
      <c r="C70" t="s">
        <v>762</v>
      </c>
      <c r="D70" t="s">
        <v>765</v>
      </c>
      <c r="E70" t="s">
        <v>766</v>
      </c>
      <c r="G70" t="s">
        <v>767</v>
      </c>
      <c r="H70">
        <v>627141</v>
      </c>
      <c r="J70" t="s">
        <v>768</v>
      </c>
      <c r="K70" t="s">
        <v>769</v>
      </c>
      <c r="M70" t="s">
        <v>770</v>
      </c>
      <c r="N70" t="s">
        <v>771</v>
      </c>
      <c r="O70" t="s">
        <v>146</v>
      </c>
      <c r="P70" t="s">
        <v>46</v>
      </c>
      <c r="R70">
        <v>79504843603</v>
      </c>
      <c r="U70" t="s">
        <v>763</v>
      </c>
      <c r="V70" t="s">
        <v>764</v>
      </c>
      <c r="AE70">
        <v>56.511113999999999</v>
      </c>
      <c r="AF70">
        <v>66.522369999999995</v>
      </c>
    </row>
    <row r="71" spans="1:32" x14ac:dyDescent="0.25">
      <c r="A71" t="str">
        <f>"5770766303992498"</f>
        <v>5770766303992498</v>
      </c>
      <c r="B71" t="s">
        <v>773</v>
      </c>
      <c r="C71" t="s">
        <v>772</v>
      </c>
      <c r="D71" t="s">
        <v>774</v>
      </c>
      <c r="E71" t="s">
        <v>775</v>
      </c>
      <c r="G71" t="s">
        <v>776</v>
      </c>
      <c r="H71">
        <v>427000</v>
      </c>
      <c r="I71" t="s">
        <v>777</v>
      </c>
      <c r="J71" t="s">
        <v>778</v>
      </c>
      <c r="K71" t="s">
        <v>779</v>
      </c>
      <c r="M71" t="s">
        <v>780</v>
      </c>
      <c r="N71" t="s">
        <v>781</v>
      </c>
      <c r="O71" t="s">
        <v>147</v>
      </c>
      <c r="P71" t="s">
        <v>47</v>
      </c>
      <c r="V71" t="s">
        <v>782</v>
      </c>
      <c r="AE71">
        <v>56.793391</v>
      </c>
      <c r="AF71">
        <v>53.382922000000001</v>
      </c>
    </row>
    <row r="72" spans="1:32" x14ac:dyDescent="0.25">
      <c r="A72" t="str">
        <f>"70000001023800905"</f>
        <v>70000001023800905</v>
      </c>
      <c r="B72" t="s">
        <v>787</v>
      </c>
      <c r="C72" t="s">
        <v>783</v>
      </c>
      <c r="D72" t="s">
        <v>784</v>
      </c>
      <c r="E72" t="s">
        <v>785</v>
      </c>
      <c r="G72" t="s">
        <v>786</v>
      </c>
      <c r="I72" t="s">
        <v>788</v>
      </c>
      <c r="K72" t="s">
        <v>789</v>
      </c>
      <c r="L72" t="s">
        <v>790</v>
      </c>
      <c r="M72" t="s">
        <v>662</v>
      </c>
      <c r="N72" t="s">
        <v>791</v>
      </c>
      <c r="O72" t="s">
        <v>170</v>
      </c>
      <c r="P72" t="s">
        <v>52</v>
      </c>
      <c r="AE72">
        <v>54.216906999999999</v>
      </c>
      <c r="AF72">
        <v>49.643374999999999</v>
      </c>
    </row>
    <row r="73" spans="1:32" x14ac:dyDescent="0.25">
      <c r="A73" t="str">
        <f>"13229852186378780"</f>
        <v>13229852186378780</v>
      </c>
      <c r="B73" t="s">
        <v>795</v>
      </c>
      <c r="C73" t="s">
        <v>792</v>
      </c>
      <c r="D73" t="s">
        <v>793</v>
      </c>
      <c r="E73" t="s">
        <v>794</v>
      </c>
      <c r="F73" t="s">
        <v>261</v>
      </c>
      <c r="G73" t="s">
        <v>458</v>
      </c>
      <c r="H73">
        <v>681024</v>
      </c>
      <c r="J73" t="s">
        <v>796</v>
      </c>
      <c r="K73" t="s">
        <v>797</v>
      </c>
      <c r="L73" t="s">
        <v>798</v>
      </c>
      <c r="M73" t="s">
        <v>69</v>
      </c>
      <c r="N73" t="s">
        <v>70</v>
      </c>
      <c r="O73" t="s">
        <v>799</v>
      </c>
      <c r="Q73">
        <v>79144034030</v>
      </c>
      <c r="U73" t="s">
        <v>800</v>
      </c>
      <c r="W73" t="s">
        <v>801</v>
      </c>
      <c r="AE73">
        <v>50.541238</v>
      </c>
      <c r="AF73">
        <v>136.99319800000001</v>
      </c>
    </row>
    <row r="74" spans="1:32" x14ac:dyDescent="0.25">
      <c r="A74" t="str">
        <f>"5489290326874957"</f>
        <v>5489290326874957</v>
      </c>
      <c r="B74" t="s">
        <v>158</v>
      </c>
      <c r="C74" t="s">
        <v>802</v>
      </c>
      <c r="D74" t="s">
        <v>803</v>
      </c>
      <c r="E74" t="s">
        <v>804</v>
      </c>
      <c r="G74" t="s">
        <v>805</v>
      </c>
      <c r="H74">
        <v>628305</v>
      </c>
      <c r="I74" t="s">
        <v>806</v>
      </c>
      <c r="J74" t="s">
        <v>807</v>
      </c>
      <c r="K74" t="s">
        <v>808</v>
      </c>
      <c r="L74" t="s">
        <v>809</v>
      </c>
      <c r="M74" t="s">
        <v>69</v>
      </c>
      <c r="N74" t="s">
        <v>78</v>
      </c>
      <c r="O74" t="s">
        <v>75</v>
      </c>
      <c r="P74" t="s">
        <v>46</v>
      </c>
      <c r="Q74">
        <v>79505150245</v>
      </c>
      <c r="R74">
        <v>79505150245</v>
      </c>
      <c r="AE74">
        <v>61.096238</v>
      </c>
      <c r="AF74">
        <v>72.604740000000007</v>
      </c>
    </row>
    <row r="75" spans="1:32" x14ac:dyDescent="0.25">
      <c r="A75" t="str">
        <f>"70000001033121171"</f>
        <v>70000001033121171</v>
      </c>
      <c r="B75" t="s">
        <v>813</v>
      </c>
      <c r="C75" t="s">
        <v>810</v>
      </c>
      <c r="D75" t="s">
        <v>811</v>
      </c>
      <c r="E75" t="s">
        <v>812</v>
      </c>
      <c r="G75" t="s">
        <v>814</v>
      </c>
      <c r="H75">
        <v>457400</v>
      </c>
      <c r="K75" t="s">
        <v>815</v>
      </c>
      <c r="L75" t="s">
        <v>816</v>
      </c>
      <c r="M75" t="s">
        <v>69</v>
      </c>
      <c r="N75" t="s">
        <v>73</v>
      </c>
      <c r="O75" t="s">
        <v>196</v>
      </c>
      <c r="P75" t="s">
        <v>52</v>
      </c>
      <c r="AE75">
        <v>53.297291000000001</v>
      </c>
      <c r="AF75">
        <v>59.138564000000002</v>
      </c>
    </row>
    <row r="76" spans="1:32" x14ac:dyDescent="0.25">
      <c r="A76" t="str">
        <f>"70000001035867205"</f>
        <v>70000001035867205</v>
      </c>
      <c r="B76" t="s">
        <v>817</v>
      </c>
      <c r="C76" t="s">
        <v>818</v>
      </c>
      <c r="D76" t="s">
        <v>819</v>
      </c>
      <c r="E76" t="s">
        <v>820</v>
      </c>
      <c r="G76" t="s">
        <v>821</v>
      </c>
      <c r="J76" t="s">
        <v>822</v>
      </c>
      <c r="K76" t="s">
        <v>823</v>
      </c>
      <c r="L76" t="s">
        <v>824</v>
      </c>
      <c r="M76" t="s">
        <v>41</v>
      </c>
      <c r="N76" t="s">
        <v>55</v>
      </c>
      <c r="O76" t="s">
        <v>44</v>
      </c>
      <c r="Q76">
        <v>79667256100</v>
      </c>
      <c r="AE76">
        <v>43.292200000000001</v>
      </c>
      <c r="AF76">
        <v>45.878241000000003</v>
      </c>
    </row>
    <row r="77" spans="1:32" x14ac:dyDescent="0.25">
      <c r="A77" t="str">
        <f>"70000001018768701"</f>
        <v>70000001018768701</v>
      </c>
      <c r="B77" t="s">
        <v>828</v>
      </c>
      <c r="C77" t="s">
        <v>825</v>
      </c>
      <c r="D77" t="s">
        <v>826</v>
      </c>
      <c r="E77" t="s">
        <v>827</v>
      </c>
      <c r="F77" t="s">
        <v>342</v>
      </c>
      <c r="G77" t="s">
        <v>418</v>
      </c>
      <c r="H77">
        <v>429951</v>
      </c>
      <c r="I77" t="s">
        <v>829</v>
      </c>
      <c r="J77" t="s">
        <v>830</v>
      </c>
      <c r="K77" t="s">
        <v>831</v>
      </c>
      <c r="M77" t="s">
        <v>41</v>
      </c>
      <c r="N77" t="s">
        <v>55</v>
      </c>
      <c r="O77" t="s">
        <v>106</v>
      </c>
      <c r="P77" t="s">
        <v>45</v>
      </c>
      <c r="Q77">
        <v>79276673513</v>
      </c>
      <c r="V77" t="s">
        <v>832</v>
      </c>
      <c r="AE77">
        <v>56.118371000000003</v>
      </c>
      <c r="AF77">
        <v>47.501379999999997</v>
      </c>
    </row>
    <row r="78" spans="1:32" x14ac:dyDescent="0.25">
      <c r="A78" t="str">
        <f>"70000001041726812"</f>
        <v>70000001041726812</v>
      </c>
      <c r="B78" t="s">
        <v>836</v>
      </c>
      <c r="C78" t="s">
        <v>833</v>
      </c>
      <c r="D78" t="s">
        <v>834</v>
      </c>
      <c r="E78" t="s">
        <v>835</v>
      </c>
      <c r="G78" t="s">
        <v>837</v>
      </c>
      <c r="I78" t="s">
        <v>838</v>
      </c>
      <c r="K78" t="s">
        <v>839</v>
      </c>
      <c r="L78" t="s">
        <v>840</v>
      </c>
      <c r="M78" t="s">
        <v>41</v>
      </c>
      <c r="N78" t="s">
        <v>55</v>
      </c>
      <c r="AE78">
        <v>64.738266999999993</v>
      </c>
      <c r="AF78">
        <v>177.48513399999999</v>
      </c>
    </row>
    <row r="79" spans="1:32" x14ac:dyDescent="0.25">
      <c r="A79" t="str">
        <f>"70000001020839173"</f>
        <v>70000001020839173</v>
      </c>
      <c r="B79" t="s">
        <v>124</v>
      </c>
      <c r="C79" t="s">
        <v>841</v>
      </c>
      <c r="D79" t="s">
        <v>842</v>
      </c>
      <c r="E79" t="s">
        <v>843</v>
      </c>
      <c r="G79" t="s">
        <v>844</v>
      </c>
      <c r="H79">
        <v>629601</v>
      </c>
      <c r="I79" t="s">
        <v>845</v>
      </c>
      <c r="K79" t="s">
        <v>846</v>
      </c>
      <c r="M79" t="s">
        <v>53</v>
      </c>
      <c r="N79" t="s">
        <v>95</v>
      </c>
      <c r="O79" t="s">
        <v>50</v>
      </c>
      <c r="P79" t="s">
        <v>47</v>
      </c>
      <c r="AE79">
        <v>63.788901000000003</v>
      </c>
      <c r="AF79">
        <v>74.517053000000004</v>
      </c>
    </row>
    <row r="80" spans="1:32" x14ac:dyDescent="0.25">
      <c r="A80" t="str">
        <f>"70000001024126935"</f>
        <v>70000001024126935</v>
      </c>
      <c r="B80" t="s">
        <v>848</v>
      </c>
      <c r="C80" t="s">
        <v>847</v>
      </c>
      <c r="D80" t="s">
        <v>849</v>
      </c>
      <c r="E80" t="s">
        <v>850</v>
      </c>
      <c r="G80" t="s">
        <v>851</v>
      </c>
      <c r="I80" t="s">
        <v>852</v>
      </c>
      <c r="J80" t="s">
        <v>853</v>
      </c>
      <c r="K80" t="s">
        <v>854</v>
      </c>
      <c r="M80" t="s">
        <v>41</v>
      </c>
      <c r="N80" t="s">
        <v>55</v>
      </c>
      <c r="O80" t="s">
        <v>195</v>
      </c>
      <c r="P80" t="s">
        <v>45</v>
      </c>
      <c r="V80" t="s">
        <v>855</v>
      </c>
      <c r="AE80">
        <v>58.033844999999999</v>
      </c>
      <c r="AF80">
        <v>38.820641999999999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</cp:lastModifiedBy>
  <dcterms:created xsi:type="dcterms:W3CDTF">2022-06-28T07:45:58Z</dcterms:created>
  <dcterms:modified xsi:type="dcterms:W3CDTF">2022-07-09T11:36:23Z</dcterms:modified>
</cp:coreProperties>
</file>